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925" windowWidth="15120" windowHeight="5190" firstSheet="5" activeTab="29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7" sheetId="47" r:id="rId6"/>
    <sheet name="приложение 8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state="hidden" r:id="rId29"/>
    <sheet name="Приложение  9" sheetId="50" r:id="rId30"/>
  </sheets>
  <externalReferences>
    <externalReference r:id="rId31"/>
    <externalReference r:id="rId32"/>
    <externalReference r:id="rId33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7'!$8:$10</definedName>
    <definedName name="_xlnm.Print_Titles" localSheetId="6">'приложение 8'!$8:$10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8'!$A$1:$O$242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J87" i="50" l="1"/>
  <c r="K88" i="50"/>
  <c r="K90" i="50"/>
  <c r="K89" i="50"/>
  <c r="J88" i="50"/>
  <c r="J89" i="50"/>
  <c r="L169" i="24"/>
  <c r="M169" i="24" s="1"/>
  <c r="M171" i="24"/>
  <c r="M170" i="24"/>
  <c r="L170" i="24"/>
  <c r="J125" i="50" l="1"/>
  <c r="J126" i="50"/>
  <c r="J127" i="50"/>
  <c r="L68" i="47" l="1"/>
  <c r="L67" i="47" s="1"/>
  <c r="J112" i="50" l="1"/>
  <c r="J118" i="50"/>
  <c r="K119" i="50"/>
  <c r="K120" i="50"/>
  <c r="K118" i="50"/>
  <c r="J119" i="50"/>
  <c r="J113" i="50" l="1"/>
  <c r="J71" i="50"/>
  <c r="J96" i="50" l="1"/>
  <c r="K42" i="47" l="1"/>
  <c r="K41" i="47" s="1"/>
  <c r="M43" i="47"/>
  <c r="J16" i="50"/>
  <c r="J15" i="50" s="1"/>
  <c r="K15" i="50" s="1"/>
  <c r="K16" i="50"/>
  <c r="K17" i="50"/>
  <c r="J135" i="50" l="1"/>
  <c r="J133" i="50"/>
  <c r="J132" i="50" s="1"/>
  <c r="J131" i="50" s="1"/>
  <c r="J130" i="50" s="1"/>
  <c r="J124" i="50" s="1"/>
  <c r="J121" i="50"/>
  <c r="J103" i="50"/>
  <c r="J102" i="50" s="1"/>
  <c r="J100" i="50"/>
  <c r="J99" i="50" s="1"/>
  <c r="J94" i="50"/>
  <c r="J85" i="50"/>
  <c r="J84" i="50" s="1"/>
  <c r="J80" i="50"/>
  <c r="J79" i="50"/>
  <c r="J78" i="50"/>
  <c r="J77" i="50"/>
  <c r="J73" i="50"/>
  <c r="J69" i="50"/>
  <c r="J67" i="50"/>
  <c r="J66" i="50" s="1"/>
  <c r="J65" i="50" s="1"/>
  <c r="J64" i="50" s="1"/>
  <c r="J62" i="50"/>
  <c r="J61" i="50"/>
  <c r="J60" i="50" s="1"/>
  <c r="J58" i="50"/>
  <c r="J57" i="50"/>
  <c r="J56" i="50" s="1"/>
  <c r="J44" i="50"/>
  <c r="J42" i="50"/>
  <c r="J41" i="50"/>
  <c r="J40" i="50"/>
  <c r="J39" i="50"/>
  <c r="J37" i="50"/>
  <c r="J36" i="50" s="1"/>
  <c r="J35" i="50" s="1"/>
  <c r="J34" i="50" s="1"/>
  <c r="J33" i="50" s="1"/>
  <c r="J30" i="50"/>
  <c r="J29" i="50"/>
  <c r="J27" i="50"/>
  <c r="J25" i="50"/>
  <c r="J22" i="50"/>
  <c r="J20" i="50"/>
  <c r="L211" i="24"/>
  <c r="L210" i="24"/>
  <c r="L207" i="24"/>
  <c r="L205" i="24"/>
  <c r="L203" i="24"/>
  <c r="L199" i="24"/>
  <c r="L197" i="24"/>
  <c r="L194" i="24"/>
  <c r="L192" i="24"/>
  <c r="L188" i="24"/>
  <c r="L183" i="24"/>
  <c r="L181" i="24"/>
  <c r="L172" i="24"/>
  <c r="L168" i="24" s="1"/>
  <c r="L167" i="24" s="1"/>
  <c r="L165" i="24"/>
  <c r="L163" i="24"/>
  <c r="M160" i="24"/>
  <c r="M159" i="24" s="1"/>
  <c r="M158" i="24" s="1"/>
  <c r="L159" i="24"/>
  <c r="L158" i="24"/>
  <c r="M157" i="24"/>
  <c r="M156" i="24" s="1"/>
  <c r="M155" i="24" s="1"/>
  <c r="L156" i="24"/>
  <c r="L155" i="24"/>
  <c r="M154" i="24"/>
  <c r="M153" i="24" s="1"/>
  <c r="M152" i="24" s="1"/>
  <c r="L153" i="24"/>
  <c r="L152" i="24"/>
  <c r="L151" i="24" s="1"/>
  <c r="M150" i="24"/>
  <c r="M149" i="24"/>
  <c r="L149" i="24"/>
  <c r="M148" i="24"/>
  <c r="M147" i="24" s="1"/>
  <c r="L147" i="24"/>
  <c r="M146" i="24"/>
  <c r="M145" i="24" s="1"/>
  <c r="L145" i="24"/>
  <c r="L142" i="24"/>
  <c r="L141" i="24"/>
  <c r="L139" i="24"/>
  <c r="L138" i="24"/>
  <c r="L136" i="24"/>
  <c r="L135" i="24"/>
  <c r="L130" i="24"/>
  <c r="L129" i="24"/>
  <c r="L128" i="24"/>
  <c r="L127" i="24"/>
  <c r="L125" i="24"/>
  <c r="M121" i="24"/>
  <c r="M120" i="24" s="1"/>
  <c r="M119" i="24" s="1"/>
  <c r="M118" i="24" s="1"/>
  <c r="L120" i="24"/>
  <c r="L119" i="24"/>
  <c r="L118" i="24" s="1"/>
  <c r="L117" i="24" s="1"/>
  <c r="M115" i="24"/>
  <c r="M114" i="24" s="1"/>
  <c r="M113" i="24" s="1"/>
  <c r="M112" i="24" s="1"/>
  <c r="M111" i="24" s="1"/>
  <c r="M110" i="24" s="1"/>
  <c r="L114" i="24"/>
  <c r="L113" i="24" s="1"/>
  <c r="L112" i="24" s="1"/>
  <c r="L111" i="24" s="1"/>
  <c r="L110" i="24" s="1"/>
  <c r="M109" i="24"/>
  <c r="L108" i="24"/>
  <c r="L107" i="24"/>
  <c r="L102" i="24"/>
  <c r="L101" i="24"/>
  <c r="L100" i="24"/>
  <c r="L99" i="24"/>
  <c r="L98" i="24"/>
  <c r="L97" i="24"/>
  <c r="L95" i="24"/>
  <c r="L94" i="24"/>
  <c r="M92" i="24"/>
  <c r="M91" i="24" s="1"/>
  <c r="L91" i="24"/>
  <c r="M90" i="24"/>
  <c r="L89" i="24"/>
  <c r="M87" i="24"/>
  <c r="L86" i="24"/>
  <c r="L85" i="24"/>
  <c r="M80" i="24"/>
  <c r="M79" i="24"/>
  <c r="L79" i="24"/>
  <c r="M78" i="24"/>
  <c r="L78" i="24"/>
  <c r="M77" i="24"/>
  <c r="M76" i="24" s="1"/>
  <c r="L76" i="24"/>
  <c r="L75" i="24"/>
  <c r="M71" i="24"/>
  <c r="M70" i="24"/>
  <c r="L70" i="24"/>
  <c r="M69" i="24"/>
  <c r="L69" i="24"/>
  <c r="M68" i="24"/>
  <c r="L68" i="24"/>
  <c r="M65" i="24"/>
  <c r="L64" i="24"/>
  <c r="L58" i="24"/>
  <c r="M52" i="24"/>
  <c r="L51" i="24"/>
  <c r="M49" i="24"/>
  <c r="L48" i="24"/>
  <c r="M47" i="24"/>
  <c r="L46" i="24"/>
  <c r="L45" i="24"/>
  <c r="L42" i="24"/>
  <c r="M41" i="24"/>
  <c r="L41" i="24"/>
  <c r="M32" i="24"/>
  <c r="M31" i="24" s="1"/>
  <c r="M28" i="24" s="1"/>
  <c r="L31" i="24"/>
  <c r="L28" i="24" s="1"/>
  <c r="L27" i="24" s="1"/>
  <c r="M30" i="24"/>
  <c r="M29" i="24"/>
  <c r="L29" i="24"/>
  <c r="L24" i="24"/>
  <c r="L23" i="24"/>
  <c r="L18" i="24"/>
  <c r="L226" i="47"/>
  <c r="L225" i="47"/>
  <c r="L224" i="47"/>
  <c r="L223" i="47"/>
  <c r="L221" i="47"/>
  <c r="L220" i="47"/>
  <c r="L218" i="47"/>
  <c r="L217" i="47"/>
  <c r="L216" i="47"/>
  <c r="L214" i="47"/>
  <c r="L212" i="47"/>
  <c r="L207" i="47"/>
  <c r="L205" i="47"/>
  <c r="L203" i="47"/>
  <c r="L202" i="47"/>
  <c r="L200" i="47"/>
  <c r="L199" i="47"/>
  <c r="L196" i="47"/>
  <c r="L194" i="47"/>
  <c r="L193" i="47"/>
  <c r="L191" i="47"/>
  <c r="L189" i="47"/>
  <c r="L188" i="47"/>
  <c r="L186" i="47"/>
  <c r="L184" i="47"/>
  <c r="L183" i="47"/>
  <c r="L182" i="47"/>
  <c r="L180" i="47"/>
  <c r="L174" i="47"/>
  <c r="L172" i="47"/>
  <c r="L171" i="47"/>
  <c r="L169" i="47"/>
  <c r="L167" i="47"/>
  <c r="L166" i="47"/>
  <c r="L165" i="47"/>
  <c r="L161" i="47"/>
  <c r="L160" i="47" s="1"/>
  <c r="L157" i="47"/>
  <c r="L156" i="47"/>
  <c r="L154" i="47"/>
  <c r="L153" i="47"/>
  <c r="L152" i="47"/>
  <c r="L149" i="47"/>
  <c r="L148" i="47"/>
  <c r="L147" i="47"/>
  <c r="L143" i="47"/>
  <c r="L140" i="47"/>
  <c r="L139" i="47"/>
  <c r="L138" i="47"/>
  <c r="L136" i="47"/>
  <c r="L135" i="47"/>
  <c r="L133" i="47"/>
  <c r="L132" i="47"/>
  <c r="L130" i="47"/>
  <c r="L128" i="47"/>
  <c r="L126" i="47"/>
  <c r="L125" i="47"/>
  <c r="L124" i="47"/>
  <c r="L122" i="47"/>
  <c r="L119" i="47"/>
  <c r="L118" i="47" s="1"/>
  <c r="L114" i="47"/>
  <c r="L113" i="47"/>
  <c r="L111" i="47"/>
  <c r="L110" i="47"/>
  <c r="L109" i="47"/>
  <c r="L108" i="47"/>
  <c r="L105" i="47"/>
  <c r="L102" i="47"/>
  <c r="L101" i="47"/>
  <c r="L98" i="47"/>
  <c r="L97" i="47"/>
  <c r="L96" i="47"/>
  <c r="L93" i="47"/>
  <c r="L92" i="47"/>
  <c r="L91" i="47"/>
  <c r="L90" i="47"/>
  <c r="L88" i="47"/>
  <c r="L87" i="47"/>
  <c r="L86" i="47"/>
  <c r="L84" i="47"/>
  <c r="L83" i="47"/>
  <c r="L80" i="47"/>
  <c r="L77" i="47"/>
  <c r="L76" i="47"/>
  <c r="L75" i="47"/>
  <c r="L73" i="47"/>
  <c r="L72" i="47" s="1"/>
  <c r="L70" i="47"/>
  <c r="L69" i="47"/>
  <c r="L63" i="47"/>
  <c r="L60" i="47"/>
  <c r="L59" i="47" s="1"/>
  <c r="L57" i="47"/>
  <c r="L56" i="47" s="1"/>
  <c r="L55" i="47" s="1"/>
  <c r="L54" i="47" s="1"/>
  <c r="L53" i="47" s="1"/>
  <c r="L51" i="47"/>
  <c r="L50" i="47"/>
  <c r="L46" i="47"/>
  <c r="L45" i="47"/>
  <c r="L42" i="47"/>
  <c r="L41" i="47"/>
  <c r="L38" i="47"/>
  <c r="L35" i="47"/>
  <c r="L34" i="47"/>
  <c r="L31" i="47"/>
  <c r="L28" i="47"/>
  <c r="L27" i="47"/>
  <c r="L24" i="47"/>
  <c r="L21" i="47"/>
  <c r="L20" i="47"/>
  <c r="L19" i="47"/>
  <c r="L15" i="47"/>
  <c r="L14" i="47"/>
  <c r="L13" i="47" s="1"/>
  <c r="G156" i="50"/>
  <c r="G155" i="50" s="1"/>
  <c r="G154" i="50" s="1"/>
  <c r="M151" i="50"/>
  <c r="L151" i="50"/>
  <c r="G151" i="50"/>
  <c r="G150" i="50"/>
  <c r="G149" i="50" s="1"/>
  <c r="G148" i="50" s="1"/>
  <c r="G144" i="50"/>
  <c r="M142" i="50"/>
  <c r="M141" i="50" s="1"/>
  <c r="M140" i="50" s="1"/>
  <c r="M139" i="50" s="1"/>
  <c r="M138" i="50" s="1"/>
  <c r="L142" i="50"/>
  <c r="G142" i="50"/>
  <c r="G141" i="50" s="1"/>
  <c r="G140" i="50" s="1"/>
  <c r="G139" i="50" s="1"/>
  <c r="G138" i="50" s="1"/>
  <c r="L141" i="50"/>
  <c r="L140" i="50" s="1"/>
  <c r="L139" i="50" s="1"/>
  <c r="L138" i="50" s="1"/>
  <c r="I136" i="50"/>
  <c r="K136" i="50" s="1"/>
  <c r="H135" i="50"/>
  <c r="G135" i="50"/>
  <c r="I135" i="50" s="1"/>
  <c r="I134" i="50"/>
  <c r="K134" i="50" s="1"/>
  <c r="H133" i="50"/>
  <c r="G133" i="50"/>
  <c r="H132" i="50"/>
  <c r="G132" i="50"/>
  <c r="H131" i="50"/>
  <c r="G131" i="50"/>
  <c r="H130" i="50"/>
  <c r="G130" i="50"/>
  <c r="I130" i="50" s="1"/>
  <c r="I129" i="50"/>
  <c r="K129" i="50" s="1"/>
  <c r="I128" i="50"/>
  <c r="K128" i="50" s="1"/>
  <c r="I127" i="50"/>
  <c r="K127" i="50" s="1"/>
  <c r="I126" i="50"/>
  <c r="K126" i="50" s="1"/>
  <c r="I125" i="50"/>
  <c r="K125" i="50" s="1"/>
  <c r="H124" i="50"/>
  <c r="G124" i="50"/>
  <c r="H123" i="50"/>
  <c r="G123" i="50"/>
  <c r="I122" i="50"/>
  <c r="K122" i="50" s="1"/>
  <c r="H121" i="50"/>
  <c r="G121" i="50"/>
  <c r="I121" i="50" s="1"/>
  <c r="H118" i="50"/>
  <c r="I118" i="50" s="1"/>
  <c r="I117" i="50"/>
  <c r="K117" i="50" s="1"/>
  <c r="G116" i="50"/>
  <c r="I116" i="50" s="1"/>
  <c r="K116" i="50" s="1"/>
  <c r="I115" i="50"/>
  <c r="K115" i="50" s="1"/>
  <c r="I114" i="50"/>
  <c r="K114" i="50" s="1"/>
  <c r="H113" i="50"/>
  <c r="H112" i="50" s="1"/>
  <c r="G113" i="50"/>
  <c r="I113" i="50" s="1"/>
  <c r="I111" i="50"/>
  <c r="K111" i="50" s="1"/>
  <c r="I110" i="50"/>
  <c r="K110" i="50" s="1"/>
  <c r="I109" i="50"/>
  <c r="K109" i="50" s="1"/>
  <c r="I108" i="50"/>
  <c r="K108" i="50" s="1"/>
  <c r="G107" i="50"/>
  <c r="I107" i="50" s="1"/>
  <c r="K107" i="50" s="1"/>
  <c r="I105" i="50"/>
  <c r="K105" i="50" s="1"/>
  <c r="I104" i="50"/>
  <c r="H103" i="50"/>
  <c r="H102" i="50" s="1"/>
  <c r="G103" i="50"/>
  <c r="I101" i="50"/>
  <c r="K101" i="50" s="1"/>
  <c r="K100" i="50" s="1"/>
  <c r="K99" i="50" s="1"/>
  <c r="I100" i="50"/>
  <c r="I99" i="50" s="1"/>
  <c r="H100" i="50"/>
  <c r="G100" i="50"/>
  <c r="G99" i="50" s="1"/>
  <c r="H99" i="50"/>
  <c r="I97" i="50"/>
  <c r="K97" i="50" s="1"/>
  <c r="K96" i="50" s="1"/>
  <c r="I96" i="50"/>
  <c r="H96" i="50"/>
  <c r="G96" i="50"/>
  <c r="I95" i="50"/>
  <c r="K95" i="50" s="1"/>
  <c r="K94" i="50" s="1"/>
  <c r="I94" i="50"/>
  <c r="H94" i="50"/>
  <c r="H93" i="50" s="1"/>
  <c r="H92" i="50" s="1"/>
  <c r="H91" i="50" s="1"/>
  <c r="H88" i="50" s="1"/>
  <c r="G94" i="50"/>
  <c r="I93" i="50"/>
  <c r="I92" i="50" s="1"/>
  <c r="I91" i="50" s="1"/>
  <c r="I88" i="50" s="1"/>
  <c r="G93" i="50"/>
  <c r="G92" i="50"/>
  <c r="G91" i="50" s="1"/>
  <c r="I86" i="50"/>
  <c r="K86" i="50" s="1"/>
  <c r="K85" i="50" s="1"/>
  <c r="K84" i="50" s="1"/>
  <c r="K82" i="50" s="1"/>
  <c r="H85" i="50"/>
  <c r="H84" i="50" s="1"/>
  <c r="G85" i="50"/>
  <c r="G84" i="50"/>
  <c r="G83" i="50" s="1"/>
  <c r="G82" i="50" s="1"/>
  <c r="I81" i="50"/>
  <c r="K81" i="50" s="1"/>
  <c r="H80" i="50"/>
  <c r="G80" i="50"/>
  <c r="H79" i="50"/>
  <c r="G79" i="50"/>
  <c r="H78" i="50"/>
  <c r="G78" i="50"/>
  <c r="H77" i="50"/>
  <c r="G77" i="50"/>
  <c r="I76" i="50"/>
  <c r="K76" i="50" s="1"/>
  <c r="G75" i="50"/>
  <c r="I75" i="50" s="1"/>
  <c r="K75" i="50" s="1"/>
  <c r="I74" i="50"/>
  <c r="K74" i="50" s="1"/>
  <c r="H73" i="50"/>
  <c r="G73" i="50"/>
  <c r="I73" i="50" s="1"/>
  <c r="I72" i="50"/>
  <c r="K72" i="50" s="1"/>
  <c r="G71" i="50"/>
  <c r="I71" i="50" s="1"/>
  <c r="K71" i="50" s="1"/>
  <c r="I70" i="50"/>
  <c r="K70" i="50" s="1"/>
  <c r="M69" i="50"/>
  <c r="L69" i="50"/>
  <c r="H69" i="50"/>
  <c r="I68" i="50"/>
  <c r="K68" i="50" s="1"/>
  <c r="M67" i="50"/>
  <c r="L67" i="50"/>
  <c r="H67" i="50"/>
  <c r="G67" i="50"/>
  <c r="I67" i="50" s="1"/>
  <c r="M66" i="50"/>
  <c r="L66" i="50"/>
  <c r="H66" i="50"/>
  <c r="G66" i="50"/>
  <c r="M65" i="50"/>
  <c r="L65" i="50"/>
  <c r="H65" i="50"/>
  <c r="G65" i="50"/>
  <c r="M64" i="50"/>
  <c r="L64" i="50"/>
  <c r="H64" i="50"/>
  <c r="I63" i="50"/>
  <c r="K63" i="50" s="1"/>
  <c r="H62" i="50"/>
  <c r="G62" i="50"/>
  <c r="H61" i="50"/>
  <c r="G61" i="50"/>
  <c r="H60" i="50"/>
  <c r="G60" i="50"/>
  <c r="I59" i="50"/>
  <c r="K59" i="50" s="1"/>
  <c r="H58" i="50"/>
  <c r="H57" i="50" s="1"/>
  <c r="H56" i="50" s="1"/>
  <c r="H55" i="50" s="1"/>
  <c r="H54" i="50" s="1"/>
  <c r="H53" i="50" s="1"/>
  <c r="H52" i="50" s="1"/>
  <c r="G58" i="50"/>
  <c r="G57" i="50"/>
  <c r="G56" i="50" s="1"/>
  <c r="M53" i="50"/>
  <c r="L53" i="50"/>
  <c r="M52" i="50"/>
  <c r="L52" i="50"/>
  <c r="I51" i="50"/>
  <c r="K51" i="50" s="1"/>
  <c r="G50" i="50"/>
  <c r="I50" i="50" s="1"/>
  <c r="K50" i="50" s="1"/>
  <c r="I45" i="50"/>
  <c r="K45" i="50" s="1"/>
  <c r="H44" i="50"/>
  <c r="G44" i="50"/>
  <c r="I43" i="50"/>
  <c r="K43" i="50" s="1"/>
  <c r="H42" i="50"/>
  <c r="G42" i="50"/>
  <c r="G41" i="50" s="1"/>
  <c r="H41" i="50"/>
  <c r="H40" i="50" s="1"/>
  <c r="H39" i="50" s="1"/>
  <c r="I38" i="50"/>
  <c r="K38" i="50" s="1"/>
  <c r="H37" i="50"/>
  <c r="H36" i="50" s="1"/>
  <c r="H35" i="50" s="1"/>
  <c r="H34" i="50" s="1"/>
  <c r="H33" i="50" s="1"/>
  <c r="G37" i="50"/>
  <c r="I37" i="50" s="1"/>
  <c r="I32" i="50"/>
  <c r="K32" i="50" s="1"/>
  <c r="I31" i="50"/>
  <c r="K31" i="50" s="1"/>
  <c r="H30" i="50"/>
  <c r="G30" i="50"/>
  <c r="G29" i="50" s="1"/>
  <c r="H29" i="50"/>
  <c r="I28" i="50"/>
  <c r="K28" i="50" s="1"/>
  <c r="H27" i="50"/>
  <c r="G27" i="50"/>
  <c r="I27" i="50" s="1"/>
  <c r="I26" i="50"/>
  <c r="K26" i="50" s="1"/>
  <c r="H25" i="50"/>
  <c r="H24" i="50" s="1"/>
  <c r="H19" i="50" s="1"/>
  <c r="H18" i="50" s="1"/>
  <c r="G25" i="50"/>
  <c r="G24" i="50"/>
  <c r="I24" i="50" s="1"/>
  <c r="I23" i="50"/>
  <c r="K23" i="50" s="1"/>
  <c r="M22" i="50"/>
  <c r="L22" i="50"/>
  <c r="H22" i="50"/>
  <c r="G22" i="50"/>
  <c r="I22" i="50" s="1"/>
  <c r="K22" i="50" s="1"/>
  <c r="I21" i="50"/>
  <c r="K21" i="50" s="1"/>
  <c r="K20" i="50" s="1"/>
  <c r="I20" i="50"/>
  <c r="H20" i="50"/>
  <c r="G20" i="50"/>
  <c r="G19" i="50" s="1"/>
  <c r="M12" i="50"/>
  <c r="L12" i="50"/>
  <c r="M11" i="50"/>
  <c r="L11" i="50"/>
  <c r="L116" i="24" l="1"/>
  <c r="L57" i="24"/>
  <c r="K130" i="50"/>
  <c r="J55" i="50"/>
  <c r="J54" i="50" s="1"/>
  <c r="G36" i="50"/>
  <c r="G35" i="50" s="1"/>
  <c r="L144" i="24"/>
  <c r="M144" i="24"/>
  <c r="J93" i="50"/>
  <c r="J92" i="50" s="1"/>
  <c r="J91" i="50" s="1"/>
  <c r="J24" i="50"/>
  <c r="L159" i="47"/>
  <c r="L151" i="47" s="1"/>
  <c r="L146" i="47" s="1"/>
  <c r="L121" i="47"/>
  <c r="L179" i="47"/>
  <c r="L211" i="47"/>
  <c r="L210" i="47"/>
  <c r="L40" i="24"/>
  <c r="L36" i="24" s="1"/>
  <c r="I19" i="50"/>
  <c r="G18" i="50"/>
  <c r="I83" i="50"/>
  <c r="H82" i="50"/>
  <c r="H83" i="50"/>
  <c r="G88" i="50"/>
  <c r="J53" i="50"/>
  <c r="J52" i="50" s="1"/>
  <c r="J83" i="50"/>
  <c r="K83" i="50"/>
  <c r="J82" i="50"/>
  <c r="H13" i="50"/>
  <c r="H14" i="50"/>
  <c r="G13" i="50"/>
  <c r="I44" i="50"/>
  <c r="G49" i="50"/>
  <c r="I103" i="50"/>
  <c r="I102" i="50" s="1"/>
  <c r="G106" i="50"/>
  <c r="G112" i="50"/>
  <c r="I112" i="50" s="1"/>
  <c r="I123" i="50"/>
  <c r="I124" i="50"/>
  <c r="K73" i="50"/>
  <c r="K124" i="50"/>
  <c r="K135" i="50"/>
  <c r="I25" i="50"/>
  <c r="I60" i="50"/>
  <c r="K60" i="50" s="1"/>
  <c r="I61" i="50"/>
  <c r="I62" i="50"/>
  <c r="K62" i="50" s="1"/>
  <c r="G69" i="50"/>
  <c r="I78" i="50"/>
  <c r="I79" i="50"/>
  <c r="K79" i="50" s="1"/>
  <c r="I80" i="50"/>
  <c r="K80" i="50" s="1"/>
  <c r="I85" i="50"/>
  <c r="I84" i="50" s="1"/>
  <c r="I82" i="50" s="1"/>
  <c r="I131" i="50"/>
  <c r="K131" i="50" s="1"/>
  <c r="I132" i="50"/>
  <c r="K132" i="50" s="1"/>
  <c r="I133" i="50"/>
  <c r="K133" i="50" s="1"/>
  <c r="K44" i="50"/>
  <c r="K104" i="50"/>
  <c r="K103" i="50" s="1"/>
  <c r="K102" i="50" s="1"/>
  <c r="K113" i="50"/>
  <c r="K121" i="50"/>
  <c r="J123" i="50"/>
  <c r="K123" i="50" s="1"/>
  <c r="K61" i="50"/>
  <c r="K67" i="50"/>
  <c r="K25" i="50"/>
  <c r="K27" i="50"/>
  <c r="K37" i="50"/>
  <c r="G137" i="50"/>
  <c r="K93" i="50"/>
  <c r="K92" i="50" s="1"/>
  <c r="K91" i="50" s="1"/>
  <c r="I58" i="50"/>
  <c r="K58" i="50" s="1"/>
  <c r="I65" i="50"/>
  <c r="K65" i="50" s="1"/>
  <c r="I66" i="50"/>
  <c r="K66" i="50" s="1"/>
  <c r="M151" i="24"/>
  <c r="L162" i="24"/>
  <c r="L17" i="24"/>
  <c r="L22" i="24"/>
  <c r="L26" i="24"/>
  <c r="L62" i="24"/>
  <c r="L74" i="24"/>
  <c r="L88" i="24"/>
  <c r="L93" i="24"/>
  <c r="L124" i="24"/>
  <c r="L134" i="24"/>
  <c r="L180" i="24"/>
  <c r="L187" i="24"/>
  <c r="L191" i="24"/>
  <c r="L196" i="24"/>
  <c r="L202" i="24"/>
  <c r="I56" i="50"/>
  <c r="K56" i="50" s="1"/>
  <c r="G55" i="50"/>
  <c r="I35" i="50"/>
  <c r="K35" i="50" s="1"/>
  <c r="G34" i="50"/>
  <c r="H12" i="50"/>
  <c r="H11" i="50" s="1"/>
  <c r="H98" i="50"/>
  <c r="H87" i="50" s="1"/>
  <c r="I30" i="50"/>
  <c r="I36" i="50"/>
  <c r="K36" i="50" s="1"/>
  <c r="I42" i="50"/>
  <c r="I41" i="50" s="1"/>
  <c r="I57" i="50"/>
  <c r="K57" i="50" s="1"/>
  <c r="N158" i="24"/>
  <c r="O158" i="24"/>
  <c r="N155" i="24"/>
  <c r="O155" i="24"/>
  <c r="N152" i="24"/>
  <c r="O152" i="24"/>
  <c r="O151" i="24" s="1"/>
  <c r="K151" i="24"/>
  <c r="K160" i="24"/>
  <c r="K159" i="24" s="1"/>
  <c r="K158" i="24" s="1"/>
  <c r="J159" i="24"/>
  <c r="G159" i="24"/>
  <c r="G158" i="24" s="1"/>
  <c r="J158" i="24"/>
  <c r="I158" i="24"/>
  <c r="H158" i="24"/>
  <c r="K157" i="24"/>
  <c r="K156" i="24" s="1"/>
  <c r="K155" i="24" s="1"/>
  <c r="J156" i="24"/>
  <c r="J155" i="24" s="1"/>
  <c r="H156" i="24"/>
  <c r="I155" i="24"/>
  <c r="G155" i="24"/>
  <c r="K154" i="24"/>
  <c r="K153" i="24" s="1"/>
  <c r="K152" i="24" s="1"/>
  <c r="J153" i="24"/>
  <c r="G153" i="24"/>
  <c r="J152" i="24"/>
  <c r="J151" i="24" s="1"/>
  <c r="I152" i="24"/>
  <c r="H152" i="24"/>
  <c r="G152" i="24"/>
  <c r="L56" i="24" l="1"/>
  <c r="J19" i="50"/>
  <c r="K19" i="50" s="1"/>
  <c r="K24" i="50"/>
  <c r="L117" i="47"/>
  <c r="L116" i="47" s="1"/>
  <c r="L12" i="47" s="1"/>
  <c r="L178" i="47"/>
  <c r="L164" i="47"/>
  <c r="I29" i="50"/>
  <c r="K30" i="50"/>
  <c r="K29" i="50" s="1"/>
  <c r="K42" i="50"/>
  <c r="K41" i="50" s="1"/>
  <c r="I69" i="50"/>
  <c r="K69" i="50" s="1"/>
  <c r="G64" i="50"/>
  <c r="I64" i="50" s="1"/>
  <c r="K64" i="50" s="1"/>
  <c r="I106" i="50"/>
  <c r="K106" i="50" s="1"/>
  <c r="G102" i="50"/>
  <c r="G98" i="50" s="1"/>
  <c r="G87" i="50" s="1"/>
  <c r="I49" i="50"/>
  <c r="K49" i="50" s="1"/>
  <c r="G48" i="50"/>
  <c r="I18" i="50"/>
  <c r="I14" i="50" s="1"/>
  <c r="I13" i="50" s="1"/>
  <c r="G14" i="50"/>
  <c r="I77" i="50"/>
  <c r="K78" i="50"/>
  <c r="K77" i="50" s="1"/>
  <c r="I98" i="50"/>
  <c r="I87" i="50" s="1"/>
  <c r="K112" i="50"/>
  <c r="K98" i="50" s="1"/>
  <c r="K87" i="50" s="1"/>
  <c r="J98" i="50"/>
  <c r="L201" i="24"/>
  <c r="L179" i="24"/>
  <c r="L123" i="24"/>
  <c r="L84" i="24"/>
  <c r="L61" i="24"/>
  <c r="L60" i="24" s="1"/>
  <c r="L55" i="24" s="1"/>
  <c r="L21" i="24"/>
  <c r="L161" i="24"/>
  <c r="L190" i="24"/>
  <c r="L186" i="24"/>
  <c r="L133" i="24"/>
  <c r="L132" i="24" s="1"/>
  <c r="L73" i="24"/>
  <c r="L16" i="24"/>
  <c r="G54" i="50"/>
  <c r="I55" i="50"/>
  <c r="K55" i="50" s="1"/>
  <c r="G33" i="50"/>
  <c r="I34" i="50"/>
  <c r="K34" i="50" s="1"/>
  <c r="H155" i="24"/>
  <c r="H151" i="24" s="1"/>
  <c r="G151" i="24"/>
  <c r="J18" i="50" l="1"/>
  <c r="L163" i="47"/>
  <c r="I48" i="50"/>
  <c r="K48" i="50" s="1"/>
  <c r="G47" i="50"/>
  <c r="L15" i="24"/>
  <c r="L72" i="24"/>
  <c r="L122" i="24"/>
  <c r="L185" i="24"/>
  <c r="L20" i="24"/>
  <c r="L178" i="24"/>
  <c r="I33" i="50"/>
  <c r="K33" i="50" s="1"/>
  <c r="I54" i="50"/>
  <c r="K54" i="50" s="1"/>
  <c r="G53" i="50"/>
  <c r="K128" i="49"/>
  <c r="J127" i="49"/>
  <c r="K127" i="49" s="1"/>
  <c r="K126" i="49"/>
  <c r="K125" i="49"/>
  <c r="J125" i="49"/>
  <c r="K124" i="49"/>
  <c r="J124" i="49"/>
  <c r="K123" i="49"/>
  <c r="J123" i="49"/>
  <c r="K122" i="49"/>
  <c r="J122" i="49"/>
  <c r="K121" i="49"/>
  <c r="K120" i="49"/>
  <c r="K119" i="49"/>
  <c r="K118" i="49"/>
  <c r="K117" i="49"/>
  <c r="J116" i="49"/>
  <c r="K116" i="49" s="1"/>
  <c r="J115" i="49"/>
  <c r="K115" i="49" s="1"/>
  <c r="K114" i="49"/>
  <c r="J113" i="49"/>
  <c r="K113" i="49" s="1"/>
  <c r="J112" i="49"/>
  <c r="K112" i="49" s="1"/>
  <c r="K111" i="49"/>
  <c r="K110" i="49"/>
  <c r="K109" i="49"/>
  <c r="K108" i="49"/>
  <c r="J107" i="49"/>
  <c r="K107" i="49" s="1"/>
  <c r="J106" i="49"/>
  <c r="K106" i="49" s="1"/>
  <c r="K105" i="49"/>
  <c r="K104" i="49"/>
  <c r="K103" i="49"/>
  <c r="K102" i="49"/>
  <c r="K101" i="49"/>
  <c r="K100" i="49"/>
  <c r="K99" i="49"/>
  <c r="K98" i="49"/>
  <c r="K97" i="49" s="1"/>
  <c r="K96" i="49" s="1"/>
  <c r="J97" i="49"/>
  <c r="J96" i="49"/>
  <c r="K95" i="49"/>
  <c r="K94" i="49" s="1"/>
  <c r="K93" i="49" s="1"/>
  <c r="J94" i="49"/>
  <c r="J93" i="49"/>
  <c r="J92" i="49" s="1"/>
  <c r="K91" i="49"/>
  <c r="K90" i="49" s="1"/>
  <c r="J90" i="49"/>
  <c r="K89" i="49"/>
  <c r="K88" i="49" s="1"/>
  <c r="K87" i="49" s="1"/>
  <c r="K86" i="49" s="1"/>
  <c r="K85" i="49" s="1"/>
  <c r="J88" i="49"/>
  <c r="J87" i="49" s="1"/>
  <c r="J86" i="49" s="1"/>
  <c r="J85" i="49" s="1"/>
  <c r="K82" i="49"/>
  <c r="K81" i="49" s="1"/>
  <c r="K80" i="49" s="1"/>
  <c r="K78" i="49" s="1"/>
  <c r="J81" i="49"/>
  <c r="J80" i="49"/>
  <c r="K79" i="49"/>
  <c r="J79" i="49"/>
  <c r="J78" i="49"/>
  <c r="K77" i="49"/>
  <c r="J76" i="49"/>
  <c r="K76" i="49" s="1"/>
  <c r="J75" i="49"/>
  <c r="K75" i="49" s="1"/>
  <c r="J74" i="49"/>
  <c r="K74" i="49" s="1"/>
  <c r="K73" i="49" s="1"/>
  <c r="J73" i="49"/>
  <c r="K72" i="49"/>
  <c r="K71" i="49"/>
  <c r="K70" i="49"/>
  <c r="J69" i="49"/>
  <c r="K69" i="49" s="1"/>
  <c r="K68" i="49"/>
  <c r="K67" i="49"/>
  <c r="K66" i="49"/>
  <c r="J65" i="49"/>
  <c r="K65" i="49" s="1"/>
  <c r="K64" i="49"/>
  <c r="J63" i="49"/>
  <c r="K63" i="49" s="1"/>
  <c r="J62" i="49"/>
  <c r="K62" i="49" s="1"/>
  <c r="K61" i="49"/>
  <c r="J61" i="49"/>
  <c r="K59" i="49"/>
  <c r="J58" i="49"/>
  <c r="K58" i="49" s="1"/>
  <c r="J57" i="49"/>
  <c r="K57" i="49" s="1"/>
  <c r="J56" i="49"/>
  <c r="K56" i="49" s="1"/>
  <c r="K55" i="49"/>
  <c r="J54" i="49"/>
  <c r="K54" i="49" s="1"/>
  <c r="J53" i="49"/>
  <c r="K53" i="49" s="1"/>
  <c r="K52" i="49"/>
  <c r="J52" i="49"/>
  <c r="K51" i="49"/>
  <c r="J51" i="49"/>
  <c r="K50" i="49"/>
  <c r="J50" i="49"/>
  <c r="K47" i="49"/>
  <c r="K46" i="49"/>
  <c r="K45" i="49"/>
  <c r="K44" i="49"/>
  <c r="K43" i="49"/>
  <c r="K42" i="49"/>
  <c r="K41" i="49"/>
  <c r="J40" i="49"/>
  <c r="K40" i="49" s="1"/>
  <c r="K39" i="49"/>
  <c r="J38" i="49"/>
  <c r="K38" i="49" s="1"/>
  <c r="K37" i="49" s="1"/>
  <c r="J37" i="49"/>
  <c r="K36" i="49"/>
  <c r="J36" i="49"/>
  <c r="K35" i="49"/>
  <c r="J35" i="49"/>
  <c r="K34" i="49"/>
  <c r="J33" i="49"/>
  <c r="K33" i="49" s="1"/>
  <c r="J32" i="49"/>
  <c r="K32" i="49" s="1"/>
  <c r="J31" i="49"/>
  <c r="K31" i="49" s="1"/>
  <c r="K30" i="49"/>
  <c r="J30" i="49"/>
  <c r="K29" i="49"/>
  <c r="J29" i="49"/>
  <c r="K28" i="49"/>
  <c r="K27" i="49"/>
  <c r="K26" i="49"/>
  <c r="J26" i="49"/>
  <c r="K25" i="49"/>
  <c r="J25" i="49"/>
  <c r="K24" i="49"/>
  <c r="J23" i="49"/>
  <c r="K23" i="49" s="1"/>
  <c r="K22" i="49"/>
  <c r="J21" i="49"/>
  <c r="K21" i="49" s="1"/>
  <c r="J20" i="49"/>
  <c r="K20" i="49" s="1"/>
  <c r="K19" i="49"/>
  <c r="K18" i="49"/>
  <c r="J18" i="49"/>
  <c r="K17" i="49"/>
  <c r="K16" i="49" s="1"/>
  <c r="J16" i="49"/>
  <c r="J15" i="49"/>
  <c r="K15" i="49" s="1"/>
  <c r="J211" i="24"/>
  <c r="J205" i="24"/>
  <c r="J203" i="24"/>
  <c r="J202" i="24" s="1"/>
  <c r="J201" i="24" s="1"/>
  <c r="J199" i="24"/>
  <c r="J197" i="24"/>
  <c r="J196" i="24" s="1"/>
  <c r="J194" i="24"/>
  <c r="J192" i="24"/>
  <c r="J191" i="24" s="1"/>
  <c r="J188" i="24"/>
  <c r="J187" i="24"/>
  <c r="J186" i="24" s="1"/>
  <c r="J183" i="24"/>
  <c r="J181" i="24"/>
  <c r="J180" i="24" s="1"/>
  <c r="J179" i="24" s="1"/>
  <c r="J178" i="24" s="1"/>
  <c r="J177" i="24" s="1"/>
  <c r="J172" i="24"/>
  <c r="J169" i="24" s="1"/>
  <c r="J168" i="24" s="1"/>
  <c r="J167" i="24" s="1"/>
  <c r="J165" i="24"/>
  <c r="J163" i="24"/>
  <c r="J149" i="24"/>
  <c r="J147" i="24"/>
  <c r="J145" i="24"/>
  <c r="J144" i="24" s="1"/>
  <c r="J133" i="24" s="1"/>
  <c r="J142" i="24"/>
  <c r="J141" i="24" s="1"/>
  <c r="J139" i="24"/>
  <c r="J138" i="24" s="1"/>
  <c r="J136" i="24"/>
  <c r="J135" i="24" s="1"/>
  <c r="J130" i="24"/>
  <c r="J129" i="24" s="1"/>
  <c r="J128" i="24" s="1"/>
  <c r="J127" i="24" s="1"/>
  <c r="J125" i="24"/>
  <c r="J124" i="24" s="1"/>
  <c r="J123" i="24" s="1"/>
  <c r="J120" i="24"/>
  <c r="J119" i="24" s="1"/>
  <c r="J118" i="24" s="1"/>
  <c r="J117" i="24" s="1"/>
  <c r="J114" i="24"/>
  <c r="J113" i="24" s="1"/>
  <c r="J112" i="24" s="1"/>
  <c r="J111" i="24" s="1"/>
  <c r="J110" i="24" s="1"/>
  <c r="J108" i="24"/>
  <c r="J107" i="24" s="1"/>
  <c r="J102" i="24"/>
  <c r="J101" i="24" s="1"/>
  <c r="J95" i="24"/>
  <c r="J94" i="24" s="1"/>
  <c r="J91" i="24"/>
  <c r="J89" i="24"/>
  <c r="J86" i="24"/>
  <c r="J79" i="24"/>
  <c r="J78" i="24" s="1"/>
  <c r="J76" i="24"/>
  <c r="J70" i="24"/>
  <c r="J69" i="24" s="1"/>
  <c r="J68" i="24" s="1"/>
  <c r="J64" i="24"/>
  <c r="J62" i="24" s="1"/>
  <c r="J58" i="24"/>
  <c r="J51" i="24"/>
  <c r="J48" i="24" s="1"/>
  <c r="J46" i="24"/>
  <c r="J45" i="24" s="1"/>
  <c r="J42" i="24"/>
  <c r="J41" i="24" s="1"/>
  <c r="J31" i="24"/>
  <c r="J29" i="24"/>
  <c r="J24" i="24"/>
  <c r="J23" i="24" s="1"/>
  <c r="J22" i="24" s="1"/>
  <c r="J21" i="24" s="1"/>
  <c r="J20" i="24" s="1"/>
  <c r="J18" i="24"/>
  <c r="J17" i="24" s="1"/>
  <c r="J16" i="24" s="1"/>
  <c r="J15" i="24" s="1"/>
  <c r="J14" i="24" s="1"/>
  <c r="J186" i="47"/>
  <c r="J226" i="47"/>
  <c r="J221" i="47"/>
  <c r="J220" i="47"/>
  <c r="J218" i="47"/>
  <c r="J217" i="47" s="1"/>
  <c r="J216" i="47" s="1"/>
  <c r="J214" i="47"/>
  <c r="J212" i="47"/>
  <c r="J207" i="47"/>
  <c r="J205" i="47"/>
  <c r="J203" i="47"/>
  <c r="J202" i="47"/>
  <c r="J200" i="47"/>
  <c r="J196" i="47"/>
  <c r="J194" i="47"/>
  <c r="J191" i="47"/>
  <c r="J189" i="47"/>
  <c r="J188" i="47"/>
  <c r="J184" i="47"/>
  <c r="J183" i="47"/>
  <c r="J180" i="47"/>
  <c r="J174" i="47"/>
  <c r="J172" i="47"/>
  <c r="J171" i="47"/>
  <c r="J169" i="47"/>
  <c r="J167" i="47"/>
  <c r="J161" i="47"/>
  <c r="J157" i="47"/>
  <c r="J154" i="47"/>
  <c r="J153" i="47"/>
  <c r="J149" i="47"/>
  <c r="J148" i="47" s="1"/>
  <c r="J147" i="47" s="1"/>
  <c r="J143" i="47"/>
  <c r="J140" i="47"/>
  <c r="J139" i="47"/>
  <c r="J138" i="47"/>
  <c r="J136" i="47"/>
  <c r="J135" i="47"/>
  <c r="J133" i="47"/>
  <c r="J132" i="47"/>
  <c r="J130" i="47"/>
  <c r="J128" i="47"/>
  <c r="J126" i="47"/>
  <c r="J125" i="47"/>
  <c r="J124" i="47"/>
  <c r="J122" i="47"/>
  <c r="J121" i="47"/>
  <c r="J119" i="47"/>
  <c r="J118" i="47"/>
  <c r="J117" i="47"/>
  <c r="J116" i="47"/>
  <c r="J114" i="47"/>
  <c r="J113" i="47"/>
  <c r="J111" i="47"/>
  <c r="J105" i="47"/>
  <c r="J102" i="47"/>
  <c r="J101" i="47"/>
  <c r="J98" i="47"/>
  <c r="J97" i="47"/>
  <c r="J96" i="47"/>
  <c r="J93" i="47"/>
  <c r="J92" i="47"/>
  <c r="J91" i="47"/>
  <c r="J88" i="47"/>
  <c r="J87" i="47" s="1"/>
  <c r="J84" i="47"/>
  <c r="J83" i="47"/>
  <c r="J80" i="47"/>
  <c r="J77" i="47"/>
  <c r="J76" i="47" s="1"/>
  <c r="J75" i="47" s="1"/>
  <c r="J73" i="47"/>
  <c r="J72" i="47"/>
  <c r="J68" i="47" s="1"/>
  <c r="J70" i="47"/>
  <c r="J69" i="47"/>
  <c r="J63" i="47"/>
  <c r="J60" i="47"/>
  <c r="J59" i="47" s="1"/>
  <c r="J57" i="47"/>
  <c r="J56" i="47" s="1"/>
  <c r="J51" i="47"/>
  <c r="J50" i="47"/>
  <c r="J46" i="47"/>
  <c r="J45" i="47"/>
  <c r="J42" i="47"/>
  <c r="J41" i="47"/>
  <c r="J38" i="47"/>
  <c r="J35" i="47"/>
  <c r="J31" i="47"/>
  <c r="J28" i="47"/>
  <c r="J27" i="47" s="1"/>
  <c r="J24" i="47"/>
  <c r="J21" i="47"/>
  <c r="J20" i="47"/>
  <c r="J15" i="47"/>
  <c r="J14" i="47"/>
  <c r="J14" i="50" l="1"/>
  <c r="K18" i="50"/>
  <c r="J55" i="47"/>
  <c r="J54" i="47" s="1"/>
  <c r="J53" i="47" s="1"/>
  <c r="J110" i="47"/>
  <c r="J166" i="47"/>
  <c r="J165" i="47" s="1"/>
  <c r="J179" i="47"/>
  <c r="J193" i="47"/>
  <c r="J199" i="47"/>
  <c r="J211" i="47"/>
  <c r="J225" i="47"/>
  <c r="L11" i="47"/>
  <c r="I47" i="50"/>
  <c r="K47" i="50" s="1"/>
  <c r="G46" i="50"/>
  <c r="L177" i="24"/>
  <c r="L14" i="24"/>
  <c r="J88" i="24"/>
  <c r="J86" i="47"/>
  <c r="J156" i="47"/>
  <c r="J160" i="47"/>
  <c r="G52" i="50"/>
  <c r="I53" i="50"/>
  <c r="K53" i="50" s="1"/>
  <c r="J134" i="24"/>
  <c r="J132" i="24" s="1"/>
  <c r="J162" i="24"/>
  <c r="J161" i="24" s="1"/>
  <c r="J28" i="24"/>
  <c r="J27" i="24" s="1"/>
  <c r="J75" i="24"/>
  <c r="J74" i="24" s="1"/>
  <c r="J73" i="24" s="1"/>
  <c r="J190" i="24"/>
  <c r="J40" i="24"/>
  <c r="J36" i="24" s="1"/>
  <c r="J100" i="24"/>
  <c r="J99" i="24" s="1"/>
  <c r="J98" i="24" s="1"/>
  <c r="J97" i="24" s="1"/>
  <c r="J13" i="24"/>
  <c r="J61" i="24"/>
  <c r="J60" i="24" s="1"/>
  <c r="J85" i="24"/>
  <c r="K92" i="49"/>
  <c r="J83" i="49"/>
  <c r="J84" i="49"/>
  <c r="J60" i="49"/>
  <c r="J14" i="49"/>
  <c r="K84" i="49"/>
  <c r="K83" i="49"/>
  <c r="J57" i="24"/>
  <c r="J210" i="24"/>
  <c r="J116" i="24"/>
  <c r="J93" i="24"/>
  <c r="J210" i="47"/>
  <c r="J182" i="47"/>
  <c r="J67" i="47"/>
  <c r="J34" i="47"/>
  <c r="H23" i="49"/>
  <c r="K14" i="50" l="1"/>
  <c r="J13" i="50"/>
  <c r="J109" i="47"/>
  <c r="J224" i="47"/>
  <c r="I46" i="50"/>
  <c r="K46" i="50" s="1"/>
  <c r="G40" i="50"/>
  <c r="L13" i="24"/>
  <c r="L176" i="24"/>
  <c r="J159" i="47"/>
  <c r="J152" i="47"/>
  <c r="I52" i="50"/>
  <c r="K52" i="50" s="1"/>
  <c r="J26" i="24"/>
  <c r="J122" i="24"/>
  <c r="J84" i="24"/>
  <c r="K60" i="49"/>
  <c r="J49" i="49"/>
  <c r="K14" i="49"/>
  <c r="J13" i="49"/>
  <c r="J56" i="24"/>
  <c r="J207" i="24"/>
  <c r="J72" i="24"/>
  <c r="J178" i="47"/>
  <c r="J19" i="47"/>
  <c r="I89" i="47"/>
  <c r="K89" i="47" s="1"/>
  <c r="M89" i="47" s="1"/>
  <c r="H88" i="47"/>
  <c r="G88" i="47"/>
  <c r="G87" i="47" s="1"/>
  <c r="G86" i="47" s="1"/>
  <c r="K13" i="50" l="1"/>
  <c r="J12" i="50"/>
  <c r="J223" i="47"/>
  <c r="I88" i="47"/>
  <c r="K88" i="47" s="1"/>
  <c r="M88" i="47" s="1"/>
  <c r="J108" i="47"/>
  <c r="J90" i="47" s="1"/>
  <c r="I40" i="50"/>
  <c r="G39" i="50"/>
  <c r="G12" i="50"/>
  <c r="I12" i="50" s="1"/>
  <c r="L12" i="24"/>
  <c r="J151" i="47"/>
  <c r="J146" i="47" s="1"/>
  <c r="K49" i="49"/>
  <c r="J48" i="49"/>
  <c r="K48" i="49" s="1"/>
  <c r="K13" i="49"/>
  <c r="J55" i="24"/>
  <c r="J12" i="24" s="1"/>
  <c r="J185" i="24"/>
  <c r="J164" i="47"/>
  <c r="J13" i="47"/>
  <c r="H87" i="47"/>
  <c r="H214" i="47"/>
  <c r="I214" i="47" s="1"/>
  <c r="K214" i="47" s="1"/>
  <c r="M214" i="47" s="1"/>
  <c r="I215" i="47"/>
  <c r="K215" i="47" s="1"/>
  <c r="M215" i="47" s="1"/>
  <c r="G11" i="50" l="1"/>
  <c r="I11" i="50" s="1"/>
  <c r="K12" i="50"/>
  <c r="I39" i="50"/>
  <c r="K40" i="50"/>
  <c r="K39" i="50" s="1"/>
  <c r="L11" i="24"/>
  <c r="J12" i="49"/>
  <c r="K12" i="49" s="1"/>
  <c r="J176" i="24"/>
  <c r="J11" i="24" s="1"/>
  <c r="J163" i="47"/>
  <c r="J12" i="47"/>
  <c r="H86" i="47"/>
  <c r="I87" i="47"/>
  <c r="K87" i="47" s="1"/>
  <c r="M87" i="47" s="1"/>
  <c r="I92" i="24"/>
  <c r="H91" i="24"/>
  <c r="G91" i="24"/>
  <c r="I148" i="24"/>
  <c r="H147" i="24"/>
  <c r="G147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K17" i="47" s="1"/>
  <c r="M17" i="47" s="1"/>
  <c r="I147" i="24" l="1"/>
  <c r="K148" i="24"/>
  <c r="K147" i="24" s="1"/>
  <c r="I91" i="24"/>
  <c r="K92" i="24"/>
  <c r="K91" i="24" s="1"/>
  <c r="J11" i="49"/>
  <c r="K11" i="49" s="1"/>
  <c r="J11" i="47"/>
  <c r="I86" i="47"/>
  <c r="K86" i="47" s="1"/>
  <c r="M86" i="47" s="1"/>
  <c r="H84" i="49"/>
  <c r="H83" i="49"/>
  <c r="I87" i="49"/>
  <c r="I86" i="49" s="1"/>
  <c r="I85" i="49" s="1"/>
  <c r="I84" i="49" s="1"/>
  <c r="H106" i="49"/>
  <c r="H113" i="49"/>
  <c r="H112" i="49" s="1"/>
  <c r="I112" i="49" s="1"/>
  <c r="H95" i="24"/>
  <c r="H94" i="24" s="1"/>
  <c r="H93" i="24" s="1"/>
  <c r="H107" i="49" l="1"/>
  <c r="H69" i="49"/>
  <c r="I66" i="49"/>
  <c r="I68" i="49"/>
  <c r="I70" i="49"/>
  <c r="I72" i="49"/>
  <c r="I64" i="49"/>
  <c r="H70" i="47"/>
  <c r="H69" i="47" s="1"/>
  <c r="I71" i="47"/>
  <c r="K71" i="47" s="1"/>
  <c r="M71" i="47" s="1"/>
  <c r="G70" i="47"/>
  <c r="G69" i="47" s="1"/>
  <c r="I70" i="47" l="1"/>
  <c r="K70" i="47" s="1"/>
  <c r="M70" i="47" s="1"/>
  <c r="I69" i="47"/>
  <c r="K69" i="47" s="1"/>
  <c r="M69" i="47" s="1"/>
  <c r="H65" i="49"/>
  <c r="G51" i="47" l="1"/>
  <c r="G50" i="47" s="1"/>
  <c r="H51" i="47" l="1"/>
  <c r="H50" i="47" s="1"/>
  <c r="I50" i="47" s="1"/>
  <c r="K50" i="47" s="1"/>
  <c r="M50" i="47" s="1"/>
  <c r="I47" i="47"/>
  <c r="K47" i="47" s="1"/>
  <c r="M47" i="47" s="1"/>
  <c r="I52" i="47"/>
  <c r="K52" i="47" s="1"/>
  <c r="M52" i="47" s="1"/>
  <c r="I51" i="47" l="1"/>
  <c r="K51" i="47" s="1"/>
  <c r="M51" i="47" s="1"/>
  <c r="I43" i="24" l="1"/>
  <c r="K43" i="24" s="1"/>
  <c r="M43" i="24" s="1"/>
  <c r="I44" i="24"/>
  <c r="K44" i="24" s="1"/>
  <c r="M44" i="24" s="1"/>
  <c r="O42" i="24"/>
  <c r="N42" i="24"/>
  <c r="H42" i="24"/>
  <c r="H41" i="24" s="1"/>
  <c r="G42" i="24"/>
  <c r="G41" i="24" s="1"/>
  <c r="I41" i="24" l="1"/>
  <c r="K41" i="24" s="1"/>
  <c r="I42" i="24"/>
  <c r="K42" i="24" s="1"/>
  <c r="M42" i="24" s="1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5" i="24"/>
  <c r="G144" i="24" s="1"/>
  <c r="G89" i="24"/>
  <c r="G88" i="24" s="1"/>
  <c r="H63" i="47"/>
  <c r="G63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N68" i="24"/>
  <c r="O68" i="24"/>
  <c r="N84" i="24"/>
  <c r="O84" i="24"/>
  <c r="H89" i="24"/>
  <c r="H88" i="24" s="1"/>
  <c r="I88" i="24" s="1"/>
  <c r="K88" i="24" s="1"/>
  <c r="M88" i="24" s="1"/>
  <c r="I90" i="24"/>
  <c r="K90" i="24" s="1"/>
  <c r="H108" i="24"/>
  <c r="H107" i="24" s="1"/>
  <c r="I109" i="24"/>
  <c r="K109" i="24" s="1"/>
  <c r="H86" i="24"/>
  <c r="H85" i="24" s="1"/>
  <c r="I87" i="24"/>
  <c r="K87" i="24" s="1"/>
  <c r="H79" i="24"/>
  <c r="I80" i="24"/>
  <c r="K65" i="24"/>
  <c r="H120" i="24"/>
  <c r="H119" i="24" s="1"/>
  <c r="H118" i="24" s="1"/>
  <c r="I121" i="24"/>
  <c r="H114" i="24"/>
  <c r="H113" i="24" s="1"/>
  <c r="H112" i="24" s="1"/>
  <c r="H111" i="24" s="1"/>
  <c r="H110" i="24" s="1"/>
  <c r="I115" i="24"/>
  <c r="H31" i="24"/>
  <c r="H29" i="24"/>
  <c r="I30" i="24"/>
  <c r="I32" i="24"/>
  <c r="H64" i="24"/>
  <c r="H70" i="24"/>
  <c r="H69" i="24" s="1"/>
  <c r="H68" i="24" s="1"/>
  <c r="I71" i="24"/>
  <c r="H76" i="24"/>
  <c r="I77" i="24"/>
  <c r="O149" i="24"/>
  <c r="N149" i="24"/>
  <c r="H149" i="24"/>
  <c r="I150" i="24"/>
  <c r="K150" i="24" s="1"/>
  <c r="N145" i="24"/>
  <c r="N144" i="24" s="1"/>
  <c r="O145" i="24"/>
  <c r="O144" i="24" s="1"/>
  <c r="I146" i="24"/>
  <c r="H145" i="24"/>
  <c r="H144" i="24" s="1"/>
  <c r="H51" i="24"/>
  <c r="H48" i="24" s="1"/>
  <c r="I52" i="24"/>
  <c r="K52" i="24" s="1"/>
  <c r="I47" i="24"/>
  <c r="K47" i="24" s="1"/>
  <c r="H46" i="24"/>
  <c r="H45" i="24" s="1"/>
  <c r="N46" i="24"/>
  <c r="N45" i="24" s="1"/>
  <c r="N40" i="24" s="1"/>
  <c r="O46" i="24"/>
  <c r="O45" i="24" s="1"/>
  <c r="O40" i="24" s="1"/>
  <c r="G46" i="24"/>
  <c r="G45" i="24" s="1"/>
  <c r="I77" i="49"/>
  <c r="H76" i="49"/>
  <c r="H75" i="49" s="1"/>
  <c r="H74" i="49" s="1"/>
  <c r="H73" i="49" s="1"/>
  <c r="I27" i="49"/>
  <c r="I28" i="49"/>
  <c r="I63" i="47"/>
  <c r="K63" i="47" s="1"/>
  <c r="M63" i="47" s="1"/>
  <c r="I64" i="47"/>
  <c r="K64" i="47" s="1"/>
  <c r="M64" i="47" s="1"/>
  <c r="I65" i="47"/>
  <c r="K65" i="47" s="1"/>
  <c r="M65" i="47" s="1"/>
  <c r="I66" i="47"/>
  <c r="K66" i="47" s="1"/>
  <c r="M66" i="47" s="1"/>
  <c r="I173" i="47"/>
  <c r="K173" i="47" s="1"/>
  <c r="M173" i="47" s="1"/>
  <c r="I195" i="47"/>
  <c r="K195" i="47" s="1"/>
  <c r="M195" i="47" s="1"/>
  <c r="H194" i="47"/>
  <c r="H221" i="47"/>
  <c r="H220" i="47" s="1"/>
  <c r="H93" i="47"/>
  <c r="H122" i="47"/>
  <c r="H121" i="47" s="1"/>
  <c r="I123" i="47"/>
  <c r="K123" i="47" s="1"/>
  <c r="M123" i="47" s="1"/>
  <c r="I144" i="47"/>
  <c r="K144" i="47" s="1"/>
  <c r="M144" i="47" s="1"/>
  <c r="I145" i="47"/>
  <c r="K145" i="47" s="1"/>
  <c r="M145" i="47" s="1"/>
  <c r="I16" i="47"/>
  <c r="K16" i="47" s="1"/>
  <c r="M16" i="47" s="1"/>
  <c r="I18" i="47"/>
  <c r="K18" i="47" s="1"/>
  <c r="M18" i="47" s="1"/>
  <c r="I22" i="47"/>
  <c r="K22" i="47" s="1"/>
  <c r="M22" i="47" s="1"/>
  <c r="I23" i="47"/>
  <c r="K23" i="47" s="1"/>
  <c r="M23" i="47" s="1"/>
  <c r="I25" i="47"/>
  <c r="K25" i="47" s="1"/>
  <c r="M25" i="47" s="1"/>
  <c r="I26" i="47"/>
  <c r="K26" i="47" s="1"/>
  <c r="M26" i="47" s="1"/>
  <c r="I29" i="47"/>
  <c r="K29" i="47" s="1"/>
  <c r="M29" i="47" s="1"/>
  <c r="I30" i="47"/>
  <c r="K30" i="47" s="1"/>
  <c r="M30" i="47" s="1"/>
  <c r="I32" i="47"/>
  <c r="K32" i="47" s="1"/>
  <c r="M32" i="47" s="1"/>
  <c r="I33" i="47"/>
  <c r="K33" i="47" s="1"/>
  <c r="M33" i="47" s="1"/>
  <c r="I36" i="47"/>
  <c r="K36" i="47" s="1"/>
  <c r="M36" i="47" s="1"/>
  <c r="I37" i="47"/>
  <c r="K37" i="47" s="1"/>
  <c r="M37" i="47" s="1"/>
  <c r="I39" i="47"/>
  <c r="K39" i="47" s="1"/>
  <c r="M39" i="47" s="1"/>
  <c r="I40" i="47"/>
  <c r="K40" i="47" s="1"/>
  <c r="M40" i="47" s="1"/>
  <c r="I44" i="47"/>
  <c r="M44" i="47" s="1"/>
  <c r="I58" i="47"/>
  <c r="K58" i="47" s="1"/>
  <c r="M58" i="47" s="1"/>
  <c r="I61" i="47"/>
  <c r="K61" i="47" s="1"/>
  <c r="M61" i="47" s="1"/>
  <c r="I62" i="47"/>
  <c r="K62" i="47" s="1"/>
  <c r="M62" i="47" s="1"/>
  <c r="I74" i="47"/>
  <c r="K74" i="47" s="1"/>
  <c r="M74" i="47" s="1"/>
  <c r="I78" i="47"/>
  <c r="K78" i="47" s="1"/>
  <c r="M78" i="47" s="1"/>
  <c r="I79" i="47"/>
  <c r="K79" i="47" s="1"/>
  <c r="M79" i="47" s="1"/>
  <c r="I81" i="47"/>
  <c r="K81" i="47" s="1"/>
  <c r="M81" i="47" s="1"/>
  <c r="I82" i="47"/>
  <c r="K82" i="47" s="1"/>
  <c r="M82" i="47" s="1"/>
  <c r="I85" i="47"/>
  <c r="K85" i="47" s="1"/>
  <c r="M85" i="47" s="1"/>
  <c r="I94" i="47"/>
  <c r="K94" i="47" s="1"/>
  <c r="M94" i="47" s="1"/>
  <c r="I95" i="47"/>
  <c r="K95" i="47" s="1"/>
  <c r="M95" i="47" s="1"/>
  <c r="I99" i="47"/>
  <c r="K99" i="47" s="1"/>
  <c r="M99" i="47" s="1"/>
  <c r="I100" i="47"/>
  <c r="K100" i="47" s="1"/>
  <c r="M100" i="47" s="1"/>
  <c r="I103" i="47"/>
  <c r="K103" i="47" s="1"/>
  <c r="M103" i="47" s="1"/>
  <c r="I104" i="47"/>
  <c r="K104" i="47" s="1"/>
  <c r="M104" i="47" s="1"/>
  <c r="I106" i="47"/>
  <c r="K106" i="47" s="1"/>
  <c r="M106" i="47" s="1"/>
  <c r="I107" i="47"/>
  <c r="K107" i="47" s="1"/>
  <c r="M107" i="47" s="1"/>
  <c r="I112" i="47"/>
  <c r="K112" i="47" s="1"/>
  <c r="M112" i="47" s="1"/>
  <c r="I115" i="47"/>
  <c r="K115" i="47" s="1"/>
  <c r="M115" i="47" s="1"/>
  <c r="I120" i="47"/>
  <c r="K120" i="47" s="1"/>
  <c r="M120" i="47" s="1"/>
  <c r="I127" i="47"/>
  <c r="K127" i="47" s="1"/>
  <c r="M127" i="47" s="1"/>
  <c r="I129" i="47"/>
  <c r="K129" i="47" s="1"/>
  <c r="M129" i="47" s="1"/>
  <c r="I131" i="47"/>
  <c r="K131" i="47" s="1"/>
  <c r="M131" i="47" s="1"/>
  <c r="I134" i="47"/>
  <c r="K134" i="47" s="1"/>
  <c r="M134" i="47" s="1"/>
  <c r="I137" i="47"/>
  <c r="K137" i="47" s="1"/>
  <c r="M137" i="47" s="1"/>
  <c r="I141" i="47"/>
  <c r="K141" i="47" s="1"/>
  <c r="M141" i="47" s="1"/>
  <c r="I142" i="47"/>
  <c r="K142" i="47" s="1"/>
  <c r="M142" i="47" s="1"/>
  <c r="I150" i="47"/>
  <c r="K150" i="47" s="1"/>
  <c r="M150" i="47" s="1"/>
  <c r="I155" i="47"/>
  <c r="K155" i="47" s="1"/>
  <c r="M155" i="47" s="1"/>
  <c r="I158" i="47"/>
  <c r="K158" i="47" s="1"/>
  <c r="M158" i="47" s="1"/>
  <c r="I162" i="47"/>
  <c r="K162" i="47" s="1"/>
  <c r="M162" i="47" s="1"/>
  <c r="I168" i="47"/>
  <c r="K168" i="47" s="1"/>
  <c r="M168" i="47" s="1"/>
  <c r="I170" i="47"/>
  <c r="K170" i="47" s="1"/>
  <c r="M170" i="47" s="1"/>
  <c r="I175" i="47"/>
  <c r="K175" i="47" s="1"/>
  <c r="M175" i="47" s="1"/>
  <c r="I176" i="47"/>
  <c r="K176" i="47" s="1"/>
  <c r="M176" i="47" s="1"/>
  <c r="I177" i="47"/>
  <c r="K177" i="47" s="1"/>
  <c r="M177" i="47" s="1"/>
  <c r="I181" i="47"/>
  <c r="K181" i="47" s="1"/>
  <c r="M181" i="47" s="1"/>
  <c r="I185" i="47"/>
  <c r="K185" i="47" s="1"/>
  <c r="M185" i="47" s="1"/>
  <c r="I187" i="47"/>
  <c r="K187" i="47" s="1"/>
  <c r="M187" i="47" s="1"/>
  <c r="I190" i="47"/>
  <c r="K190" i="47" s="1"/>
  <c r="M190" i="47" s="1"/>
  <c r="I192" i="47"/>
  <c r="K192" i="47" s="1"/>
  <c r="M192" i="47" s="1"/>
  <c r="I197" i="47"/>
  <c r="K197" i="47" s="1"/>
  <c r="M197" i="47" s="1"/>
  <c r="I198" i="47"/>
  <c r="K198" i="47" s="1"/>
  <c r="M198" i="47" s="1"/>
  <c r="I201" i="47"/>
  <c r="K201" i="47" s="1"/>
  <c r="M201" i="47" s="1"/>
  <c r="I204" i="47"/>
  <c r="K204" i="47" s="1"/>
  <c r="M204" i="47" s="1"/>
  <c r="I206" i="47"/>
  <c r="K206" i="47" s="1"/>
  <c r="M206" i="47" s="1"/>
  <c r="I208" i="47"/>
  <c r="K208" i="47" s="1"/>
  <c r="M208" i="47" s="1"/>
  <c r="I209" i="47"/>
  <c r="K209" i="47" s="1"/>
  <c r="M209" i="47" s="1"/>
  <c r="I213" i="47"/>
  <c r="K213" i="47" s="1"/>
  <c r="M213" i="47" s="1"/>
  <c r="I219" i="47"/>
  <c r="K219" i="47" s="1"/>
  <c r="M219" i="47" s="1"/>
  <c r="I222" i="47"/>
  <c r="K222" i="47" s="1"/>
  <c r="M222" i="47" s="1"/>
  <c r="I227" i="47"/>
  <c r="K227" i="47" s="1"/>
  <c r="M227" i="47" s="1"/>
  <c r="H203" i="47"/>
  <c r="H205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6" i="47"/>
  <c r="H45" i="47" s="1"/>
  <c r="H57" i="47"/>
  <c r="H56" i="47" s="1"/>
  <c r="H60" i="47"/>
  <c r="H59" i="47" s="1"/>
  <c r="H73" i="47"/>
  <c r="H72" i="47" s="1"/>
  <c r="H68" i="47" s="1"/>
  <c r="H77" i="47"/>
  <c r="H80" i="47"/>
  <c r="H84" i="47"/>
  <c r="H83" i="47" s="1"/>
  <c r="H92" i="47"/>
  <c r="H98" i="47"/>
  <c r="H97" i="47" s="1"/>
  <c r="H96" i="47" s="1"/>
  <c r="H102" i="47"/>
  <c r="H105" i="47"/>
  <c r="H111" i="47"/>
  <c r="H110" i="47" s="1"/>
  <c r="H114" i="47"/>
  <c r="H113" i="47" s="1"/>
  <c r="H119" i="47"/>
  <c r="H118" i="47" s="1"/>
  <c r="H126" i="47"/>
  <c r="H128" i="47"/>
  <c r="H125" i="47" s="1"/>
  <c r="H130" i="47"/>
  <c r="H132" i="47"/>
  <c r="H133" i="47"/>
  <c r="H135" i="47"/>
  <c r="H136" i="47"/>
  <c r="H140" i="47"/>
  <c r="H139" i="47" s="1"/>
  <c r="H138" i="47" s="1"/>
  <c r="H143" i="47"/>
  <c r="H149" i="47"/>
  <c r="H148" i="47" s="1"/>
  <c r="H147" i="47" s="1"/>
  <c r="H154" i="47"/>
  <c r="H153" i="47" s="1"/>
  <c r="H157" i="47"/>
  <c r="H156" i="47" s="1"/>
  <c r="H161" i="47"/>
  <c r="H160" i="47" s="1"/>
  <c r="H159" i="47" s="1"/>
  <c r="H167" i="47"/>
  <c r="H166" i="47" s="1"/>
  <c r="H169" i="47"/>
  <c r="H172" i="47"/>
  <c r="H171" i="47" s="1"/>
  <c r="H174" i="47"/>
  <c r="H180" i="47"/>
  <c r="H179" i="47" s="1"/>
  <c r="H184" i="47"/>
  <c r="H186" i="47"/>
  <c r="H183" i="47" s="1"/>
  <c r="H189" i="47"/>
  <c r="H191" i="47"/>
  <c r="H196" i="47"/>
  <c r="H200" i="47"/>
  <c r="H199" i="47" s="1"/>
  <c r="H207" i="47"/>
  <c r="H212" i="47"/>
  <c r="H218" i="47"/>
  <c r="H217" i="47" s="1"/>
  <c r="H216" i="47" s="1"/>
  <c r="H225" i="47"/>
  <c r="H224" i="47" s="1"/>
  <c r="H223" i="47" s="1"/>
  <c r="H226" i="47"/>
  <c r="H55" i="47" l="1"/>
  <c r="I145" i="24"/>
  <c r="I144" i="24" s="1"/>
  <c r="K146" i="24"/>
  <c r="K145" i="24" s="1"/>
  <c r="K144" i="24" s="1"/>
  <c r="I31" i="24"/>
  <c r="K32" i="24"/>
  <c r="K31" i="24" s="1"/>
  <c r="I114" i="24"/>
  <c r="I113" i="24" s="1"/>
  <c r="I112" i="24" s="1"/>
  <c r="I111" i="24" s="1"/>
  <c r="I110" i="24" s="1"/>
  <c r="K115" i="24"/>
  <c r="K114" i="24" s="1"/>
  <c r="K113" i="24" s="1"/>
  <c r="K112" i="24" s="1"/>
  <c r="K111" i="24" s="1"/>
  <c r="K110" i="24" s="1"/>
  <c r="I120" i="24"/>
  <c r="I119" i="24" s="1"/>
  <c r="I118" i="24" s="1"/>
  <c r="K121" i="24"/>
  <c r="K120" i="24" s="1"/>
  <c r="K119" i="24" s="1"/>
  <c r="K118" i="24" s="1"/>
  <c r="I76" i="24"/>
  <c r="K77" i="24"/>
  <c r="K76" i="24" s="1"/>
  <c r="I70" i="24"/>
  <c r="I69" i="24" s="1"/>
  <c r="I68" i="24" s="1"/>
  <c r="K71" i="24"/>
  <c r="K70" i="24" s="1"/>
  <c r="K69" i="24" s="1"/>
  <c r="K68" i="24" s="1"/>
  <c r="I29" i="24"/>
  <c r="K30" i="24"/>
  <c r="K29" i="24" s="1"/>
  <c r="K28" i="24" s="1"/>
  <c r="I79" i="24"/>
  <c r="K80" i="24"/>
  <c r="K79" i="24" s="1"/>
  <c r="H211" i="47"/>
  <c r="H40" i="24"/>
  <c r="H36" i="24" s="1"/>
  <c r="I45" i="24"/>
  <c r="K45" i="24" s="1"/>
  <c r="M45" i="24" s="1"/>
  <c r="H188" i="47"/>
  <c r="H76" i="47"/>
  <c r="H202" i="47"/>
  <c r="N133" i="24"/>
  <c r="O133" i="24"/>
  <c r="H193" i="47"/>
  <c r="I89" i="24"/>
  <c r="K89" i="24" s="1"/>
  <c r="M89" i="24" s="1"/>
  <c r="H84" i="24"/>
  <c r="H35" i="49"/>
  <c r="H62" i="24"/>
  <c r="I46" i="24"/>
  <c r="K46" i="24" s="1"/>
  <c r="M46" i="24" s="1"/>
  <c r="H117" i="47"/>
  <c r="H124" i="47"/>
  <c r="H34" i="47"/>
  <c r="H27" i="47"/>
  <c r="H101" i="47"/>
  <c r="H165" i="47"/>
  <c r="H75" i="47"/>
  <c r="H67" i="47" s="1"/>
  <c r="H182" i="47"/>
  <c r="H152" i="47"/>
  <c r="H109" i="47"/>
  <c r="H108" i="47" s="1"/>
  <c r="H91" i="47"/>
  <c r="H26" i="49"/>
  <c r="H25" i="49" s="1"/>
  <c r="G26" i="49"/>
  <c r="I26" i="49" s="1"/>
  <c r="I25" i="49" s="1"/>
  <c r="H210" i="47" l="1"/>
  <c r="H19" i="47"/>
  <c r="H13" i="47" s="1"/>
  <c r="H178" i="47"/>
  <c r="H164" i="47" s="1"/>
  <c r="H151" i="47"/>
  <c r="H61" i="24"/>
  <c r="H60" i="24" s="1"/>
  <c r="H90" i="47"/>
  <c r="H116" i="47"/>
  <c r="I19" i="49"/>
  <c r="I22" i="49"/>
  <c r="I24" i="49"/>
  <c r="I34" i="49"/>
  <c r="I47" i="49"/>
  <c r="I55" i="49"/>
  <c r="I59" i="49"/>
  <c r="I25" i="24"/>
  <c r="K25" i="24" s="1"/>
  <c r="M25" i="24" s="1"/>
  <c r="I35" i="24"/>
  <c r="K35" i="24" s="1"/>
  <c r="M35" i="24" s="1"/>
  <c r="I39" i="24"/>
  <c r="K39" i="24" s="1"/>
  <c r="M39" i="24" s="1"/>
  <c r="I50" i="24"/>
  <c r="K50" i="24" s="1"/>
  <c r="M50" i="24" s="1"/>
  <c r="I54" i="24"/>
  <c r="K54" i="24" s="1"/>
  <c r="M54" i="24" s="1"/>
  <c r="I59" i="24"/>
  <c r="K59" i="24" s="1"/>
  <c r="M59" i="24" s="1"/>
  <c r="I67" i="24"/>
  <c r="K67" i="24" s="1"/>
  <c r="M67" i="24" s="1"/>
  <c r="I83" i="24"/>
  <c r="K83" i="24" s="1"/>
  <c r="M83" i="24" s="1"/>
  <c r="I96" i="24"/>
  <c r="K96" i="24" s="1"/>
  <c r="M96" i="24" s="1"/>
  <c r="I103" i="24"/>
  <c r="K103" i="24" s="1"/>
  <c r="M103" i="24" s="1"/>
  <c r="I106" i="24"/>
  <c r="K106" i="24" s="1"/>
  <c r="M106" i="24" s="1"/>
  <c r="I126" i="24"/>
  <c r="K126" i="24" s="1"/>
  <c r="M126" i="24" s="1"/>
  <c r="I131" i="24"/>
  <c r="K131" i="24" s="1"/>
  <c r="M131" i="24" s="1"/>
  <c r="I137" i="24"/>
  <c r="K137" i="24" s="1"/>
  <c r="M137" i="24" s="1"/>
  <c r="I140" i="24"/>
  <c r="K140" i="24" s="1"/>
  <c r="M140" i="24" s="1"/>
  <c r="I143" i="24"/>
  <c r="K143" i="24" s="1"/>
  <c r="M143" i="24" s="1"/>
  <c r="I164" i="24"/>
  <c r="K164" i="24" s="1"/>
  <c r="M164" i="24" s="1"/>
  <c r="I166" i="24"/>
  <c r="K166" i="24" s="1"/>
  <c r="M166" i="24" s="1"/>
  <c r="I173" i="24"/>
  <c r="K173" i="24" s="1"/>
  <c r="M173" i="24" s="1"/>
  <c r="I175" i="24"/>
  <c r="K175" i="24" s="1"/>
  <c r="M175" i="24" s="1"/>
  <c r="I182" i="24"/>
  <c r="K182" i="24" s="1"/>
  <c r="M182" i="24" s="1"/>
  <c r="I184" i="24"/>
  <c r="K184" i="24" s="1"/>
  <c r="M184" i="24" s="1"/>
  <c r="I189" i="24"/>
  <c r="K189" i="24" s="1"/>
  <c r="M189" i="24" s="1"/>
  <c r="I193" i="24"/>
  <c r="K193" i="24" s="1"/>
  <c r="M193" i="24" s="1"/>
  <c r="I195" i="24"/>
  <c r="K195" i="24" s="1"/>
  <c r="M195" i="24" s="1"/>
  <c r="I198" i="24"/>
  <c r="K198" i="24" s="1"/>
  <c r="M198" i="24" s="1"/>
  <c r="I200" i="24"/>
  <c r="K200" i="24" s="1"/>
  <c r="M200" i="24" s="1"/>
  <c r="I204" i="24"/>
  <c r="K204" i="24" s="1"/>
  <c r="M204" i="24" s="1"/>
  <c r="I206" i="24"/>
  <c r="K206" i="24" s="1"/>
  <c r="M206" i="24" s="1"/>
  <c r="I208" i="24"/>
  <c r="K208" i="24" s="1"/>
  <c r="M208" i="24" s="1"/>
  <c r="I209" i="24"/>
  <c r="K209" i="24" s="1"/>
  <c r="M209" i="24" s="1"/>
  <c r="I212" i="24"/>
  <c r="K212" i="24" s="1"/>
  <c r="M212" i="24" s="1"/>
  <c r="H146" i="47" l="1"/>
  <c r="H54" i="47"/>
  <c r="H163" i="47"/>
  <c r="H181" i="24"/>
  <c r="H180" i="24" s="1"/>
  <c r="H179" i="24" s="1"/>
  <c r="H178" i="24" s="1"/>
  <c r="H177" i="24" s="1"/>
  <c r="H183" i="24"/>
  <c r="H188" i="24"/>
  <c r="H187" i="24" s="1"/>
  <c r="H186" i="24" s="1"/>
  <c r="H192" i="24"/>
  <c r="H194" i="24"/>
  <c r="H197" i="24"/>
  <c r="H199" i="24"/>
  <c r="H203" i="24"/>
  <c r="H205" i="24"/>
  <c r="H211" i="24"/>
  <c r="H210" i="24" s="1"/>
  <c r="H207" i="24" s="1"/>
  <c r="H172" i="24"/>
  <c r="H169" i="24" s="1"/>
  <c r="H168" i="24" s="1"/>
  <c r="H167" i="24" s="1"/>
  <c r="H125" i="24"/>
  <c r="H130" i="24"/>
  <c r="H129" i="24" s="1"/>
  <c r="H128" i="24" s="1"/>
  <c r="H127" i="24" s="1"/>
  <c r="H136" i="24"/>
  <c r="H135" i="24" s="1"/>
  <c r="H139" i="24"/>
  <c r="H138" i="24" s="1"/>
  <c r="H142" i="24"/>
  <c r="H141" i="24" s="1"/>
  <c r="H163" i="24"/>
  <c r="H162" i="24" s="1"/>
  <c r="H161" i="24" s="1"/>
  <c r="H165" i="24"/>
  <c r="H102" i="24"/>
  <c r="H101" i="24" s="1"/>
  <c r="H100" i="24" s="1"/>
  <c r="H99" i="24" s="1"/>
  <c r="H98" i="24" s="1"/>
  <c r="H97" i="24" s="1"/>
  <c r="H78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H124" i="24" l="1"/>
  <c r="H202" i="24"/>
  <c r="H201" i="24" s="1"/>
  <c r="H196" i="24"/>
  <c r="H191" i="24"/>
  <c r="H13" i="24"/>
  <c r="H51" i="49"/>
  <c r="H50" i="49" s="1"/>
  <c r="H28" i="24"/>
  <c r="H27" i="24" s="1"/>
  <c r="H26" i="24" s="1"/>
  <c r="I28" i="24"/>
  <c r="H75" i="24"/>
  <c r="H74" i="24" s="1"/>
  <c r="H73" i="24" s="1"/>
  <c r="H72" i="24" s="1"/>
  <c r="H53" i="47"/>
  <c r="H12" i="47" s="1"/>
  <c r="H134" i="24"/>
  <c r="H190" i="24" l="1"/>
  <c r="H185" i="24" s="1"/>
  <c r="H176" i="24" s="1"/>
  <c r="H123" i="24"/>
  <c r="H49" i="49"/>
  <c r="H48" i="49" s="1"/>
  <c r="H12" i="49" s="1"/>
  <c r="H11" i="49" s="1"/>
  <c r="H133" i="24"/>
  <c r="H132" i="24" s="1"/>
  <c r="H122" i="24" s="1"/>
  <c r="H117" i="24"/>
  <c r="H116" i="24" l="1"/>
  <c r="H12" i="24" s="1"/>
  <c r="H11" i="24" s="1"/>
  <c r="H11" i="47"/>
  <c r="G21" i="47"/>
  <c r="I21" i="47" s="1"/>
  <c r="K21" i="47" s="1"/>
  <c r="M21" i="47" s="1"/>
  <c r="N63" i="47"/>
  <c r="O63" i="47"/>
  <c r="O18" i="24" l="1"/>
  <c r="O17" i="24" s="1"/>
  <c r="O16" i="24" s="1"/>
  <c r="O15" i="24" s="1"/>
  <c r="O14" i="24" s="1"/>
  <c r="N18" i="24"/>
  <c r="N17" i="24" s="1"/>
  <c r="N16" i="24" s="1"/>
  <c r="N15" i="24" s="1"/>
  <c r="N14" i="24" s="1"/>
  <c r="G18" i="24"/>
  <c r="N24" i="24"/>
  <c r="N23" i="24" s="1"/>
  <c r="N22" i="24" s="1"/>
  <c r="N21" i="24" s="1"/>
  <c r="N20" i="24" s="1"/>
  <c r="N13" i="24" s="1"/>
  <c r="O24" i="24"/>
  <c r="O23" i="24" s="1"/>
  <c r="O22" i="24" s="1"/>
  <c r="O21" i="24" s="1"/>
  <c r="O20" i="24" s="1"/>
  <c r="O13" i="24" s="1"/>
  <c r="G17" i="24" l="1"/>
  <c r="I18" i="24"/>
  <c r="K18" i="24" s="1"/>
  <c r="M18" i="24" s="1"/>
  <c r="N180" i="47"/>
  <c r="O180" i="47"/>
  <c r="G16" i="24" l="1"/>
  <c r="I17" i="24"/>
  <c r="K17" i="24" s="1"/>
  <c r="M17" i="24" s="1"/>
  <c r="N98" i="47"/>
  <c r="O98" i="47"/>
  <c r="G98" i="47"/>
  <c r="I98" i="47" s="1"/>
  <c r="K98" i="47" s="1"/>
  <c r="M98" i="47" s="1"/>
  <c r="G15" i="24" l="1"/>
  <c r="G14" i="24" s="1"/>
  <c r="I16" i="24"/>
  <c r="K16" i="24" s="1"/>
  <c r="M16" i="24" s="1"/>
  <c r="N218" i="24"/>
  <c r="N217" i="24" s="1"/>
  <c r="N213" i="24" s="1"/>
  <c r="N225" i="24"/>
  <c r="N223" i="24" s="1"/>
  <c r="G139" i="24"/>
  <c r="I139" i="24" s="1"/>
  <c r="K139" i="24" s="1"/>
  <c r="M139" i="24" s="1"/>
  <c r="N120" i="24"/>
  <c r="N119" i="24" s="1"/>
  <c r="N118" i="24" s="1"/>
  <c r="N117" i="24" s="1"/>
  <c r="N116" i="24" s="1"/>
  <c r="O120" i="24"/>
  <c r="O119" i="24" s="1"/>
  <c r="O118" i="24" s="1"/>
  <c r="O117" i="24" s="1"/>
  <c r="O116" i="24" s="1"/>
  <c r="O105" i="24"/>
  <c r="O104" i="24" s="1"/>
  <c r="N105" i="24"/>
  <c r="G105" i="24"/>
  <c r="N104" i="24"/>
  <c r="N102" i="24"/>
  <c r="N101" i="24" s="1"/>
  <c r="O102" i="24"/>
  <c r="O101" i="24" s="1"/>
  <c r="N172" i="24"/>
  <c r="N169" i="24" s="1"/>
  <c r="N168" i="24" s="1"/>
  <c r="O172" i="24"/>
  <c r="O169" i="24" s="1"/>
  <c r="O168" i="24" s="1"/>
  <c r="G163" i="24"/>
  <c r="G165" i="24"/>
  <c r="I165" i="24" s="1"/>
  <c r="K165" i="24" s="1"/>
  <c r="M165" i="24" s="1"/>
  <c r="N211" i="24"/>
  <c r="N210" i="24" s="1"/>
  <c r="N207" i="24" s="1"/>
  <c r="N79" i="24"/>
  <c r="N78" i="24" s="1"/>
  <c r="O79" i="24"/>
  <c r="O78" i="24" s="1"/>
  <c r="N64" i="24"/>
  <c r="N62" i="24" s="1"/>
  <c r="N61" i="24" s="1"/>
  <c r="N60" i="24" s="1"/>
  <c r="O64" i="24"/>
  <c r="O62" i="24" s="1"/>
  <c r="O61" i="24" s="1"/>
  <c r="O60" i="24" s="1"/>
  <c r="N58" i="24"/>
  <c r="N57" i="24" s="1"/>
  <c r="N56" i="24" s="1"/>
  <c r="O58" i="24"/>
  <c r="O57" i="24" s="1"/>
  <c r="O56" i="24" s="1"/>
  <c r="N29" i="24"/>
  <c r="O29" i="24"/>
  <c r="N31" i="24"/>
  <c r="O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4" i="24"/>
  <c r="I104" i="24" s="1"/>
  <c r="K104" i="24" s="1"/>
  <c r="M104" i="24" s="1"/>
  <c r="I105" i="24"/>
  <c r="K105" i="24" s="1"/>
  <c r="M105" i="24" s="1"/>
  <c r="G162" i="24"/>
  <c r="I163" i="24"/>
  <c r="K163" i="24" s="1"/>
  <c r="M163" i="24" s="1"/>
  <c r="G23" i="24"/>
  <c r="I24" i="24"/>
  <c r="K24" i="24" s="1"/>
  <c r="M24" i="24" s="1"/>
  <c r="I14" i="24"/>
  <c r="K14" i="24" s="1"/>
  <c r="M14" i="24" s="1"/>
  <c r="I15" i="24"/>
  <c r="K15" i="24" s="1"/>
  <c r="M15" i="24" s="1"/>
  <c r="O28" i="24"/>
  <c r="O27" i="24" s="1"/>
  <c r="O26" i="24" s="1"/>
  <c r="N28" i="24"/>
  <c r="N27" i="24" s="1"/>
  <c r="N26" i="24" s="1"/>
  <c r="O55" i="24"/>
  <c r="O75" i="24"/>
  <c r="O74" i="24" s="1"/>
  <c r="O73" i="24" s="1"/>
  <c r="O72" i="24" s="1"/>
  <c r="N75" i="24"/>
  <c r="N74" i="24" s="1"/>
  <c r="N73" i="24" s="1"/>
  <c r="N72" i="24" s="1"/>
  <c r="N55" i="24"/>
  <c r="L63" i="49"/>
  <c r="L62" i="49" s="1"/>
  <c r="L61" i="49" s="1"/>
  <c r="L60" i="49" s="1"/>
  <c r="L49" i="49" s="1"/>
  <c r="L48" i="49" s="1"/>
  <c r="M63" i="49"/>
  <c r="M62" i="49" s="1"/>
  <c r="M61" i="49" s="1"/>
  <c r="M60" i="49" s="1"/>
  <c r="M49" i="49" s="1"/>
  <c r="M48" i="49" s="1"/>
  <c r="G148" i="49"/>
  <c r="G147" i="49" s="1"/>
  <c r="M143" i="49"/>
  <c r="L143" i="49"/>
  <c r="G143" i="49"/>
  <c r="G142" i="49" s="1"/>
  <c r="G141" i="49" s="1"/>
  <c r="G136" i="49"/>
  <c r="M134" i="49"/>
  <c r="M133" i="49" s="1"/>
  <c r="M132" i="49" s="1"/>
  <c r="M131" i="49" s="1"/>
  <c r="M130" i="49" s="1"/>
  <c r="L134" i="49"/>
  <c r="G134" i="49"/>
  <c r="G133" i="49" s="1"/>
  <c r="G132" i="49" s="1"/>
  <c r="G131" i="49" s="1"/>
  <c r="G130" i="49" s="1"/>
  <c r="L133" i="49"/>
  <c r="L132" i="49"/>
  <c r="L131" i="49" s="1"/>
  <c r="L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M65" i="49"/>
  <c r="L65" i="49"/>
  <c r="G63" i="49"/>
  <c r="G33" i="49"/>
  <c r="G25" i="49"/>
  <c r="G23" i="49"/>
  <c r="I23" i="49" s="1"/>
  <c r="G21" i="49"/>
  <c r="I21" i="49" s="1"/>
  <c r="M18" i="49"/>
  <c r="L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61" i="24"/>
  <c r="I161" i="24" s="1"/>
  <c r="K161" i="24" s="1"/>
  <c r="M161" i="24" s="1"/>
  <c r="I162" i="24"/>
  <c r="K162" i="24" s="1"/>
  <c r="M162" i="24" s="1"/>
  <c r="G22" i="24"/>
  <c r="I23" i="24"/>
  <c r="K23" i="24" s="1"/>
  <c r="M23" i="24" s="1"/>
  <c r="G62" i="49"/>
  <c r="I63" i="49"/>
  <c r="G74" i="49"/>
  <c r="I75" i="49"/>
  <c r="G96" i="49"/>
  <c r="G106" i="49"/>
  <c r="I106" i="49" s="1"/>
  <c r="G20" i="49"/>
  <c r="M12" i="49"/>
  <c r="M11" i="49" s="1"/>
  <c r="L12" i="49"/>
  <c r="L11" i="49" s="1"/>
  <c r="G140" i="49"/>
  <c r="G146" i="49"/>
  <c r="G184" i="47"/>
  <c r="I184" i="47" s="1"/>
  <c r="K184" i="47" s="1"/>
  <c r="M184" i="47" s="1"/>
  <c r="G186" i="47"/>
  <c r="I186" i="47" s="1"/>
  <c r="K186" i="47" s="1"/>
  <c r="M186" i="47" s="1"/>
  <c r="O84" i="47"/>
  <c r="O83" i="47" s="1"/>
  <c r="N84" i="47"/>
  <c r="G84" i="47"/>
  <c r="N83" i="47"/>
  <c r="N77" i="47"/>
  <c r="O77" i="47"/>
  <c r="N80" i="47"/>
  <c r="O80" i="47"/>
  <c r="N35" i="47"/>
  <c r="O35" i="47"/>
  <c r="N38" i="47"/>
  <c r="O38" i="47"/>
  <c r="N28" i="47"/>
  <c r="O28" i="47"/>
  <c r="N31" i="47"/>
  <c r="O31" i="47"/>
  <c r="N21" i="47"/>
  <c r="O21" i="47"/>
  <c r="N24" i="47"/>
  <c r="O24" i="47"/>
  <c r="G83" i="47" l="1"/>
  <c r="I83" i="47" s="1"/>
  <c r="K83" i="47" s="1"/>
  <c r="M83" i="47" s="1"/>
  <c r="I84" i="47"/>
  <c r="K84" i="47" s="1"/>
  <c r="M84" i="47" s="1"/>
  <c r="I124" i="49"/>
  <c r="I56" i="49"/>
  <c r="G51" i="49"/>
  <c r="G43" i="49"/>
  <c r="I44" i="49"/>
  <c r="G31" i="49"/>
  <c r="I32" i="49"/>
  <c r="G21" i="24"/>
  <c r="I22" i="24"/>
  <c r="K22" i="24" s="1"/>
  <c r="M22" i="24" s="1"/>
  <c r="G73" i="49"/>
  <c r="I74" i="49"/>
  <c r="I73" i="49" s="1"/>
  <c r="G61" i="49"/>
  <c r="G60" i="49" s="1"/>
  <c r="I62" i="49"/>
  <c r="I15" i="49"/>
  <c r="I20" i="49"/>
  <c r="G129" i="49"/>
  <c r="O20" i="47"/>
  <c r="N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K21" i="24" s="1"/>
  <c r="M21" i="24" s="1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K13" i="24" s="1"/>
  <c r="M13" i="24" s="1"/>
  <c r="I20" i="24"/>
  <c r="K20" i="24" s="1"/>
  <c r="M20" i="24" s="1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211" i="24"/>
  <c r="G95" i="24"/>
  <c r="G136" i="24"/>
  <c r="G138" i="24"/>
  <c r="I138" i="24" s="1"/>
  <c r="K138" i="24" s="1"/>
  <c r="M138" i="24" s="1"/>
  <c r="G142" i="24"/>
  <c r="I142" i="24" s="1"/>
  <c r="K142" i="24" s="1"/>
  <c r="M142" i="24" s="1"/>
  <c r="G234" i="24"/>
  <c r="G38" i="24"/>
  <c r="G210" i="24" l="1"/>
  <c r="I211" i="24"/>
  <c r="K211" i="24" s="1"/>
  <c r="M211" i="24" s="1"/>
  <c r="I115" i="49"/>
  <c r="G92" i="49"/>
  <c r="G94" i="24"/>
  <c r="I95" i="24"/>
  <c r="K95" i="24" s="1"/>
  <c r="M95" i="24" s="1"/>
  <c r="G135" i="24"/>
  <c r="I135" i="24" s="1"/>
  <c r="K135" i="24" s="1"/>
  <c r="M135" i="24" s="1"/>
  <c r="I136" i="24"/>
  <c r="K136" i="24" s="1"/>
  <c r="M136" i="24" s="1"/>
  <c r="G37" i="24"/>
  <c r="I37" i="24" s="1"/>
  <c r="K37" i="24" s="1"/>
  <c r="M37" i="24" s="1"/>
  <c r="I38" i="24"/>
  <c r="K38" i="24" s="1"/>
  <c r="M38" i="24" s="1"/>
  <c r="I48" i="49"/>
  <c r="G141" i="24"/>
  <c r="I141" i="24" s="1"/>
  <c r="K141" i="24" s="1"/>
  <c r="M141" i="24" s="1"/>
  <c r="G207" i="24" l="1"/>
  <c r="I207" i="24" s="1"/>
  <c r="K207" i="24" s="1"/>
  <c r="M207" i="24" s="1"/>
  <c r="I210" i="24"/>
  <c r="K210" i="24" s="1"/>
  <c r="M210" i="24" s="1"/>
  <c r="G93" i="24"/>
  <c r="I93" i="24" s="1"/>
  <c r="K93" i="24" s="1"/>
  <c r="M93" i="24" s="1"/>
  <c r="I94" i="24"/>
  <c r="K94" i="24" s="1"/>
  <c r="M94" i="24" s="1"/>
  <c r="I12" i="49"/>
  <c r="G11" i="49"/>
  <c r="I11" i="49" s="1"/>
  <c r="G134" i="24"/>
  <c r="I134" i="24" s="1"/>
  <c r="K134" i="24" s="1"/>
  <c r="M134" i="24" l="1"/>
  <c r="M133" i="24" s="1"/>
  <c r="K133" i="24"/>
  <c r="K132" i="24" s="1"/>
  <c r="G194" i="24"/>
  <c r="I194" i="24" s="1"/>
  <c r="K194" i="24" s="1"/>
  <c r="M194" i="24" s="1"/>
  <c r="G192" i="24"/>
  <c r="I192" i="24" s="1"/>
  <c r="K192" i="24" s="1"/>
  <c r="M192" i="24" s="1"/>
  <c r="M132" i="24" l="1"/>
  <c r="G191" i="24"/>
  <c r="I191" i="24" s="1"/>
  <c r="K191" i="24" s="1"/>
  <c r="M191" i="24" s="1"/>
  <c r="G197" i="24"/>
  <c r="I197" i="24" s="1"/>
  <c r="K197" i="24" s="1"/>
  <c r="M197" i="24" s="1"/>
  <c r="G199" i="24"/>
  <c r="I199" i="24" s="1"/>
  <c r="K199" i="24" s="1"/>
  <c r="M199" i="24" s="1"/>
  <c r="G29" i="24"/>
  <c r="G31" i="24"/>
  <c r="G196" i="24" l="1"/>
  <c r="I196" i="24" s="1"/>
  <c r="K196" i="24" s="1"/>
  <c r="M196" i="24" s="1"/>
  <c r="G28" i="24"/>
  <c r="G46" i="47" l="1"/>
  <c r="I46" i="47" s="1"/>
  <c r="K46" i="47" s="1"/>
  <c r="M46" i="47" s="1"/>
  <c r="G45" i="47" l="1"/>
  <c r="I45" i="47" s="1"/>
  <c r="K45" i="47" s="1"/>
  <c r="M45" i="47" s="1"/>
  <c r="G53" i="27"/>
  <c r="G52" i="27" s="1"/>
  <c r="H52" i="27"/>
  <c r="I52" i="27"/>
  <c r="J52" i="27"/>
  <c r="J98" i="27" l="1"/>
  <c r="G101" i="27"/>
  <c r="G226" i="47" l="1"/>
  <c r="I226" i="47" s="1"/>
  <c r="K226" i="47" s="1"/>
  <c r="M226" i="47" s="1"/>
  <c r="G221" i="47"/>
  <c r="G218" i="47"/>
  <c r="G212" i="47"/>
  <c r="I212" i="47" s="1"/>
  <c r="K212" i="47" s="1"/>
  <c r="M212" i="47" s="1"/>
  <c r="G207" i="47"/>
  <c r="I207" i="47" s="1"/>
  <c r="K207" i="47" s="1"/>
  <c r="M207" i="47" s="1"/>
  <c r="G205" i="47"/>
  <c r="I205" i="47" s="1"/>
  <c r="K205" i="47" s="1"/>
  <c r="M205" i="47" s="1"/>
  <c r="G203" i="47"/>
  <c r="I203" i="47" s="1"/>
  <c r="K203" i="47" s="1"/>
  <c r="M203" i="47" s="1"/>
  <c r="G200" i="47"/>
  <c r="G196" i="47"/>
  <c r="I196" i="47" s="1"/>
  <c r="K196" i="47" s="1"/>
  <c r="M196" i="47" s="1"/>
  <c r="G194" i="47"/>
  <c r="I194" i="47" s="1"/>
  <c r="K194" i="47" s="1"/>
  <c r="M194" i="47" s="1"/>
  <c r="G191" i="47"/>
  <c r="I191" i="47" s="1"/>
  <c r="K191" i="47" s="1"/>
  <c r="M191" i="47" s="1"/>
  <c r="G189" i="47"/>
  <c r="I189" i="47" s="1"/>
  <c r="K189" i="47" s="1"/>
  <c r="M189" i="47" s="1"/>
  <c r="G183" i="47"/>
  <c r="I183" i="47" s="1"/>
  <c r="K183" i="47" s="1"/>
  <c r="M183" i="47" s="1"/>
  <c r="G180" i="47"/>
  <c r="G174" i="47"/>
  <c r="I174" i="47" s="1"/>
  <c r="K174" i="47" s="1"/>
  <c r="M174" i="47" s="1"/>
  <c r="G172" i="47"/>
  <c r="I172" i="47" s="1"/>
  <c r="K172" i="47" s="1"/>
  <c r="M172" i="47" s="1"/>
  <c r="G169" i="47"/>
  <c r="I169" i="47" s="1"/>
  <c r="K169" i="47" s="1"/>
  <c r="M169" i="47" s="1"/>
  <c r="G167" i="47"/>
  <c r="I167" i="47" s="1"/>
  <c r="K167" i="47" s="1"/>
  <c r="M167" i="47" s="1"/>
  <c r="G161" i="47"/>
  <c r="G157" i="47"/>
  <c r="G154" i="47"/>
  <c r="G149" i="47"/>
  <c r="G143" i="47"/>
  <c r="I143" i="47" s="1"/>
  <c r="K143" i="47" s="1"/>
  <c r="M143" i="47" s="1"/>
  <c r="G140" i="47"/>
  <c r="I140" i="47" s="1"/>
  <c r="K140" i="47" s="1"/>
  <c r="M140" i="47" s="1"/>
  <c r="G136" i="47"/>
  <c r="G133" i="47"/>
  <c r="G130" i="47"/>
  <c r="I130" i="47" s="1"/>
  <c r="K130" i="47" s="1"/>
  <c r="M130" i="47" s="1"/>
  <c r="G128" i="47"/>
  <c r="I128" i="47" s="1"/>
  <c r="K128" i="47" s="1"/>
  <c r="M128" i="47" s="1"/>
  <c r="G126" i="47"/>
  <c r="I126" i="47" s="1"/>
  <c r="K126" i="47" s="1"/>
  <c r="M126" i="47" s="1"/>
  <c r="G122" i="47"/>
  <c r="G119" i="47"/>
  <c r="G114" i="47"/>
  <c r="G111" i="47"/>
  <c r="G105" i="47"/>
  <c r="I105" i="47" s="1"/>
  <c r="K105" i="47" s="1"/>
  <c r="M105" i="47" s="1"/>
  <c r="G102" i="47"/>
  <c r="I102" i="47" s="1"/>
  <c r="K102" i="47" s="1"/>
  <c r="M102" i="47" s="1"/>
  <c r="G97" i="47"/>
  <c r="G93" i="47"/>
  <c r="G80" i="47"/>
  <c r="I80" i="47" s="1"/>
  <c r="K80" i="47" s="1"/>
  <c r="M80" i="47" s="1"/>
  <c r="G77" i="47"/>
  <c r="I77" i="47" s="1"/>
  <c r="K77" i="47" s="1"/>
  <c r="M77" i="47" s="1"/>
  <c r="G73" i="47"/>
  <c r="G60" i="47"/>
  <c r="I60" i="47" s="1"/>
  <c r="K60" i="47" s="1"/>
  <c r="M60" i="47" s="1"/>
  <c r="G57" i="47"/>
  <c r="G42" i="47"/>
  <c r="G38" i="47"/>
  <c r="I38" i="47" s="1"/>
  <c r="K38" i="47" s="1"/>
  <c r="M38" i="47" s="1"/>
  <c r="G35" i="47"/>
  <c r="I35" i="47" s="1"/>
  <c r="K35" i="47" s="1"/>
  <c r="M35" i="47" s="1"/>
  <c r="G31" i="47"/>
  <c r="I31" i="47" s="1"/>
  <c r="K31" i="47" s="1"/>
  <c r="M31" i="47" s="1"/>
  <c r="G28" i="47"/>
  <c r="I28" i="47" s="1"/>
  <c r="K28" i="47" s="1"/>
  <c r="M28" i="47" s="1"/>
  <c r="G24" i="47"/>
  <c r="I24" i="47" s="1"/>
  <c r="K24" i="47" s="1"/>
  <c r="M24" i="47" s="1"/>
  <c r="G15" i="47"/>
  <c r="I221" i="47" l="1"/>
  <c r="G220" i="47"/>
  <c r="I218" i="47"/>
  <c r="G217" i="47"/>
  <c r="G216" i="47" s="1"/>
  <c r="G56" i="47"/>
  <c r="I56" i="47" s="1"/>
  <c r="K56" i="47" s="1"/>
  <c r="M56" i="47" s="1"/>
  <c r="I57" i="47"/>
  <c r="K57" i="47" s="1"/>
  <c r="M57" i="47" s="1"/>
  <c r="G72" i="47"/>
  <c r="G68" i="47" s="1"/>
  <c r="I73" i="47"/>
  <c r="K73" i="47" s="1"/>
  <c r="M73" i="47" s="1"/>
  <c r="G96" i="47"/>
  <c r="I96" i="47" s="1"/>
  <c r="K96" i="47" s="1"/>
  <c r="M96" i="47" s="1"/>
  <c r="I97" i="47"/>
  <c r="K97" i="47" s="1"/>
  <c r="M97" i="47" s="1"/>
  <c r="G113" i="47"/>
  <c r="I113" i="47" s="1"/>
  <c r="K113" i="47" s="1"/>
  <c r="M113" i="47" s="1"/>
  <c r="I114" i="47"/>
  <c r="K114" i="47" s="1"/>
  <c r="M114" i="47" s="1"/>
  <c r="G132" i="47"/>
  <c r="I132" i="47" s="1"/>
  <c r="K132" i="47" s="1"/>
  <c r="M132" i="47" s="1"/>
  <c r="I133" i="47"/>
  <c r="K133" i="47" s="1"/>
  <c r="M133" i="47" s="1"/>
  <c r="G148" i="47"/>
  <c r="I149" i="47"/>
  <c r="K149" i="47" s="1"/>
  <c r="M149" i="47" s="1"/>
  <c r="G156" i="47"/>
  <c r="I156" i="47" s="1"/>
  <c r="K156" i="47" s="1"/>
  <c r="M156" i="47" s="1"/>
  <c r="I157" i="47"/>
  <c r="K157" i="47" s="1"/>
  <c r="M157" i="47" s="1"/>
  <c r="G179" i="47"/>
  <c r="I179" i="47" s="1"/>
  <c r="K179" i="47" s="1"/>
  <c r="M179" i="47" s="1"/>
  <c r="I180" i="47"/>
  <c r="K180" i="47" s="1"/>
  <c r="M180" i="47" s="1"/>
  <c r="G14" i="47"/>
  <c r="I14" i="47" s="1"/>
  <c r="K14" i="47" s="1"/>
  <c r="M14" i="47" s="1"/>
  <c r="I15" i="47"/>
  <c r="K15" i="47" s="1"/>
  <c r="M15" i="47" s="1"/>
  <c r="G41" i="47"/>
  <c r="I41" i="47" s="1"/>
  <c r="M41" i="47" s="1"/>
  <c r="I42" i="47"/>
  <c r="M42" i="47" s="1"/>
  <c r="G110" i="47"/>
  <c r="I110" i="47" s="1"/>
  <c r="K110" i="47" s="1"/>
  <c r="M110" i="47" s="1"/>
  <c r="I111" i="47"/>
  <c r="K111" i="47" s="1"/>
  <c r="M111" i="47" s="1"/>
  <c r="G118" i="47"/>
  <c r="I118" i="47" s="1"/>
  <c r="K118" i="47" s="1"/>
  <c r="M118" i="47" s="1"/>
  <c r="I119" i="47"/>
  <c r="K119" i="47" s="1"/>
  <c r="M119" i="47" s="1"/>
  <c r="G135" i="47"/>
  <c r="I135" i="47" s="1"/>
  <c r="K135" i="47" s="1"/>
  <c r="M135" i="47" s="1"/>
  <c r="I136" i="47"/>
  <c r="K136" i="47" s="1"/>
  <c r="M136" i="47" s="1"/>
  <c r="G153" i="47"/>
  <c r="I153" i="47" s="1"/>
  <c r="K153" i="47" s="1"/>
  <c r="M153" i="47" s="1"/>
  <c r="I154" i="47"/>
  <c r="K154" i="47" s="1"/>
  <c r="M154" i="47" s="1"/>
  <c r="G160" i="47"/>
  <c r="I161" i="47"/>
  <c r="K161" i="47" s="1"/>
  <c r="M161" i="47" s="1"/>
  <c r="G199" i="47"/>
  <c r="I199" i="47" s="1"/>
  <c r="K199" i="47" s="1"/>
  <c r="M199" i="47" s="1"/>
  <c r="I200" i="47"/>
  <c r="K200" i="47" s="1"/>
  <c r="M200" i="47" s="1"/>
  <c r="G121" i="47"/>
  <c r="I121" i="47" s="1"/>
  <c r="K121" i="47" s="1"/>
  <c r="M121" i="47" s="1"/>
  <c r="I122" i="47"/>
  <c r="K122" i="47" s="1"/>
  <c r="M122" i="47" s="1"/>
  <c r="G92" i="47"/>
  <c r="I92" i="47" s="1"/>
  <c r="K92" i="47" s="1"/>
  <c r="M92" i="47" s="1"/>
  <c r="I93" i="47"/>
  <c r="K93" i="47" s="1"/>
  <c r="M93" i="47" s="1"/>
  <c r="G211" i="47"/>
  <c r="I211" i="47" s="1"/>
  <c r="K211" i="47" s="1"/>
  <c r="M211" i="47" s="1"/>
  <c r="G225" i="47"/>
  <c r="I225" i="47" s="1"/>
  <c r="K225" i="47" s="1"/>
  <c r="M225" i="47" s="1"/>
  <c r="G34" i="47"/>
  <c r="I34" i="47" s="1"/>
  <c r="K34" i="47" s="1"/>
  <c r="M34" i="47" s="1"/>
  <c r="G188" i="47"/>
  <c r="I188" i="47" s="1"/>
  <c r="K188" i="47" s="1"/>
  <c r="M188" i="47" s="1"/>
  <c r="G193" i="47"/>
  <c r="I193" i="47" s="1"/>
  <c r="K193" i="47" s="1"/>
  <c r="M193" i="47" s="1"/>
  <c r="G171" i="47"/>
  <c r="I171" i="47" s="1"/>
  <c r="K171" i="47" s="1"/>
  <c r="M171" i="47" s="1"/>
  <c r="G166" i="47"/>
  <c r="I166" i="47" s="1"/>
  <c r="K166" i="47" s="1"/>
  <c r="M166" i="47" s="1"/>
  <c r="G139" i="47"/>
  <c r="G125" i="47"/>
  <c r="I125" i="47" s="1"/>
  <c r="K125" i="47" s="1"/>
  <c r="M125" i="47" s="1"/>
  <c r="G117" i="47"/>
  <c r="I117" i="47" s="1"/>
  <c r="K117" i="47" s="1"/>
  <c r="M117" i="47" s="1"/>
  <c r="G182" i="47"/>
  <c r="I182" i="47" s="1"/>
  <c r="K182" i="47" s="1"/>
  <c r="M182" i="47" s="1"/>
  <c r="G59" i="47"/>
  <c r="G202" i="47"/>
  <c r="I202" i="47" s="1"/>
  <c r="K202" i="47" s="1"/>
  <c r="M202" i="47" s="1"/>
  <c r="G101" i="47"/>
  <c r="G20" i="47"/>
  <c r="G27" i="47"/>
  <c r="I27" i="47" s="1"/>
  <c r="K27" i="47" s="1"/>
  <c r="M27" i="47" s="1"/>
  <c r="G76" i="47"/>
  <c r="I76" i="47" s="1"/>
  <c r="K76" i="47" s="1"/>
  <c r="M76" i="47" s="1"/>
  <c r="I220" i="47" l="1"/>
  <c r="K221" i="47"/>
  <c r="I217" i="47"/>
  <c r="I216" i="47" s="1"/>
  <c r="K218" i="47"/>
  <c r="G124" i="47"/>
  <c r="I124" i="47" s="1"/>
  <c r="K124" i="47" s="1"/>
  <c r="M124" i="47" s="1"/>
  <c r="G109" i="47"/>
  <c r="G152" i="47"/>
  <c r="I152" i="47" s="1"/>
  <c r="K152" i="47" s="1"/>
  <c r="M152" i="47" s="1"/>
  <c r="I20" i="47"/>
  <c r="K20" i="47" s="1"/>
  <c r="M20" i="47" s="1"/>
  <c r="G19" i="47"/>
  <c r="G91" i="47"/>
  <c r="I101" i="47"/>
  <c r="K101" i="47" s="1"/>
  <c r="M101" i="47" s="1"/>
  <c r="G108" i="47"/>
  <c r="I108" i="47" s="1"/>
  <c r="K108" i="47" s="1"/>
  <c r="M108" i="47" s="1"/>
  <c r="I109" i="47"/>
  <c r="K109" i="47" s="1"/>
  <c r="M109" i="47" s="1"/>
  <c r="G159" i="47"/>
  <c r="I159" i="47" s="1"/>
  <c r="K159" i="47" s="1"/>
  <c r="M159" i="47" s="1"/>
  <c r="I160" i="47"/>
  <c r="K160" i="47" s="1"/>
  <c r="M160" i="47" s="1"/>
  <c r="G147" i="47"/>
  <c r="I147" i="47" s="1"/>
  <c r="K147" i="47" s="1"/>
  <c r="M147" i="47" s="1"/>
  <c r="I148" i="47"/>
  <c r="K148" i="47" s="1"/>
  <c r="M148" i="47" s="1"/>
  <c r="I68" i="47"/>
  <c r="K68" i="47" s="1"/>
  <c r="M68" i="47" s="1"/>
  <c r="I72" i="47"/>
  <c r="K72" i="47" s="1"/>
  <c r="M72" i="47" s="1"/>
  <c r="G138" i="47"/>
  <c r="I138" i="47" s="1"/>
  <c r="K138" i="47" s="1"/>
  <c r="M138" i="47" s="1"/>
  <c r="I139" i="47"/>
  <c r="K139" i="47" s="1"/>
  <c r="M139" i="47" s="1"/>
  <c r="G55" i="47"/>
  <c r="I59" i="47"/>
  <c r="K59" i="47" s="1"/>
  <c r="M59" i="47" s="1"/>
  <c r="G224" i="47"/>
  <c r="I224" i="47" s="1"/>
  <c r="K224" i="47" s="1"/>
  <c r="M224" i="47" s="1"/>
  <c r="G210" i="47"/>
  <c r="I210" i="47" s="1"/>
  <c r="K210" i="47" s="1"/>
  <c r="M210" i="47" s="1"/>
  <c r="G116" i="47"/>
  <c r="I116" i="47" s="1"/>
  <c r="K116" i="47" s="1"/>
  <c r="M116" i="47" s="1"/>
  <c r="G165" i="47"/>
  <c r="I165" i="47" s="1"/>
  <c r="K165" i="47" s="1"/>
  <c r="M165" i="47" s="1"/>
  <c r="G75" i="47"/>
  <c r="G178" i="47"/>
  <c r="I178" i="47" s="1"/>
  <c r="K178" i="47" s="1"/>
  <c r="M178" i="47" s="1"/>
  <c r="I85" i="27"/>
  <c r="G86" i="27"/>
  <c r="G85" i="27" s="1"/>
  <c r="K217" i="47" l="1"/>
  <c r="M218" i="47"/>
  <c r="M217" i="47" s="1"/>
  <c r="M216" i="47" s="1"/>
  <c r="M221" i="47"/>
  <c r="M220" i="47" s="1"/>
  <c r="K220" i="47"/>
  <c r="G90" i="47"/>
  <c r="I90" i="47" s="1"/>
  <c r="K90" i="47" s="1"/>
  <c r="M90" i="47" s="1"/>
  <c r="I91" i="47"/>
  <c r="K91" i="47" s="1"/>
  <c r="M91" i="47" s="1"/>
  <c r="G13" i="47"/>
  <c r="I13" i="47" s="1"/>
  <c r="K13" i="47" s="1"/>
  <c r="M13" i="47" s="1"/>
  <c r="I19" i="47"/>
  <c r="K19" i="47" s="1"/>
  <c r="M19" i="47" s="1"/>
  <c r="G67" i="47"/>
  <c r="I67" i="47" s="1"/>
  <c r="K67" i="47" s="1"/>
  <c r="M67" i="47" s="1"/>
  <c r="I75" i="47"/>
  <c r="K75" i="47" s="1"/>
  <c r="M75" i="47" s="1"/>
  <c r="G151" i="47"/>
  <c r="G54" i="47"/>
  <c r="I55" i="47"/>
  <c r="K55" i="47" s="1"/>
  <c r="M55" i="47" s="1"/>
  <c r="G164" i="47"/>
  <c r="I164" i="47" s="1"/>
  <c r="K164" i="47" s="1"/>
  <c r="M164" i="47" s="1"/>
  <c r="G223" i="47"/>
  <c r="I223" i="47" s="1"/>
  <c r="K223" i="47" s="1"/>
  <c r="M223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K216" i="47" l="1"/>
  <c r="G146" i="47"/>
  <c r="I146" i="47" s="1"/>
  <c r="K146" i="47" s="1"/>
  <c r="M146" i="47" s="1"/>
  <c r="I151" i="47"/>
  <c r="K151" i="47" s="1"/>
  <c r="M151" i="47" s="1"/>
  <c r="G53" i="47"/>
  <c r="I54" i="47"/>
  <c r="K54" i="47" s="1"/>
  <c r="M54" i="47" s="1"/>
  <c r="G163" i="47"/>
  <c r="I163" i="47" s="1"/>
  <c r="K163" i="47" s="1"/>
  <c r="M163" i="47" s="1"/>
  <c r="G162" i="27"/>
  <c r="J126" i="27"/>
  <c r="G128" i="27"/>
  <c r="G127" i="27"/>
  <c r="I53" i="47" l="1"/>
  <c r="K53" i="47" s="1"/>
  <c r="M53" i="47" s="1"/>
  <c r="G12" i="47"/>
  <c r="I12" i="47" s="1"/>
  <c r="K12" i="47" s="1"/>
  <c r="M12" i="47" s="1"/>
  <c r="I75" i="27"/>
  <c r="G76" i="27"/>
  <c r="G11" i="47" l="1"/>
  <c r="I11" i="47" s="1"/>
  <c r="K11" i="47" s="1"/>
  <c r="N70" i="24"/>
  <c r="O70" i="24"/>
  <c r="G70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N100" i="24"/>
  <c r="N99" i="24" s="1"/>
  <c r="N98" i="24" s="1"/>
  <c r="N97" i="24" s="1"/>
  <c r="N12" i="24" s="1"/>
  <c r="O100" i="24"/>
  <c r="O99" i="24" s="1"/>
  <c r="O98" i="24" s="1"/>
  <c r="O97" i="24" s="1"/>
  <c r="O12" i="24" s="1"/>
  <c r="N167" i="24"/>
  <c r="O167" i="24"/>
  <c r="O232" i="24"/>
  <c r="N232" i="24"/>
  <c r="G232" i="24"/>
  <c r="G231" i="24" s="1"/>
  <c r="O228" i="24"/>
  <c r="O227" i="24" s="1"/>
  <c r="N228" i="24"/>
  <c r="N227" i="24" s="1"/>
  <c r="N181" i="24"/>
  <c r="O181" i="24"/>
  <c r="G181" i="24"/>
  <c r="I181" i="24" s="1"/>
  <c r="K181" i="24" s="1"/>
  <c r="M181" i="24" s="1"/>
  <c r="G183" i="24"/>
  <c r="I183" i="24" s="1"/>
  <c r="K183" i="24" s="1"/>
  <c r="M183" i="24" s="1"/>
  <c r="N130" i="24"/>
  <c r="N129" i="24" s="1"/>
  <c r="N128" i="24" s="1"/>
  <c r="N127" i="24" s="1"/>
  <c r="O130" i="24"/>
  <c r="O129" i="24" s="1"/>
  <c r="O128" i="24" s="1"/>
  <c r="O127" i="24" s="1"/>
  <c r="G130" i="24"/>
  <c r="G129" i="24" l="1"/>
  <c r="I130" i="24"/>
  <c r="K130" i="24" s="1"/>
  <c r="M130" i="24" s="1"/>
  <c r="G180" i="24"/>
  <c r="I180" i="24" s="1"/>
  <c r="K180" i="24" s="1"/>
  <c r="M180" i="24" s="1"/>
  <c r="G230" i="24"/>
  <c r="G229" i="24" s="1"/>
  <c r="G128" i="24" l="1"/>
  <c r="I129" i="24"/>
  <c r="K129" i="24" s="1"/>
  <c r="M129" i="24" s="1"/>
  <c r="G228" i="24"/>
  <c r="G127" i="24" l="1"/>
  <c r="I128" i="24"/>
  <c r="K128" i="24" s="1"/>
  <c r="M128" i="24" s="1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N218" i="47"/>
  <c r="O218" i="47"/>
  <c r="I127" i="24" l="1"/>
  <c r="K127" i="24" s="1"/>
  <c r="M127" i="24" s="1"/>
  <c r="H129" i="23"/>
  <c r="H128" i="23" s="1"/>
  <c r="H127" i="23" s="1"/>
  <c r="N148" i="47"/>
  <c r="O148" i="47"/>
  <c r="F27" i="48" l="1"/>
  <c r="F25" i="48"/>
  <c r="F23" i="48"/>
  <c r="F19" i="48"/>
  <c r="F17" i="48"/>
  <c r="F15" i="48"/>
  <c r="F12" i="48"/>
  <c r="F29" i="48" l="1"/>
  <c r="O226" i="47"/>
  <c r="N226" i="47"/>
  <c r="O225" i="47"/>
  <c r="O224" i="47" s="1"/>
  <c r="O223" i="47" s="1"/>
  <c r="N225" i="47"/>
  <c r="N224" i="47" s="1"/>
  <c r="N223" i="47" s="1"/>
  <c r="O221" i="47"/>
  <c r="O217" i="47" s="1"/>
  <c r="O216" i="47" s="1"/>
  <c r="N221" i="47"/>
  <c r="N217" i="47" s="1"/>
  <c r="N216" i="47" s="1"/>
  <c r="O212" i="47"/>
  <c r="N212" i="47"/>
  <c r="N211" i="47" s="1"/>
  <c r="N210" i="47" s="1"/>
  <c r="O211" i="47"/>
  <c r="O210" i="47" s="1"/>
  <c r="O207" i="47"/>
  <c r="N207" i="47"/>
  <c r="O205" i="47"/>
  <c r="N205" i="47"/>
  <c r="O203" i="47"/>
  <c r="O202" i="47" s="1"/>
  <c r="N203" i="47"/>
  <c r="O200" i="47"/>
  <c r="N200" i="47"/>
  <c r="N199" i="47" s="1"/>
  <c r="O199" i="47"/>
  <c r="O196" i="47"/>
  <c r="N196" i="47"/>
  <c r="O194" i="47"/>
  <c r="O193" i="47" s="1"/>
  <c r="N194" i="47"/>
  <c r="N193" i="47" s="1"/>
  <c r="O191" i="47"/>
  <c r="N191" i="47"/>
  <c r="O189" i="47"/>
  <c r="N189" i="47"/>
  <c r="N188" i="47" s="1"/>
  <c r="O186" i="47"/>
  <c r="N186" i="47"/>
  <c r="O184" i="47"/>
  <c r="N184" i="47"/>
  <c r="N183" i="47" s="1"/>
  <c r="O183" i="47"/>
  <c r="O179" i="47"/>
  <c r="N179" i="47"/>
  <c r="O176" i="47"/>
  <c r="N176" i="47"/>
  <c r="O174" i="47"/>
  <c r="N174" i="47"/>
  <c r="O172" i="47"/>
  <c r="O171" i="47" s="1"/>
  <c r="N172" i="47"/>
  <c r="N171" i="47" s="1"/>
  <c r="O169" i="47"/>
  <c r="N169" i="47"/>
  <c r="O167" i="47"/>
  <c r="O166" i="47" s="1"/>
  <c r="N167" i="47"/>
  <c r="N166" i="47" s="1"/>
  <c r="O161" i="47"/>
  <c r="O160" i="47" s="1"/>
  <c r="O159" i="47" s="1"/>
  <c r="N161" i="47"/>
  <c r="N160" i="47" s="1"/>
  <c r="N159" i="47" s="1"/>
  <c r="O157" i="47"/>
  <c r="O156" i="47" s="1"/>
  <c r="N157" i="47"/>
  <c r="N156" i="47" s="1"/>
  <c r="O154" i="47"/>
  <c r="N154" i="47"/>
  <c r="O153" i="47"/>
  <c r="N153" i="47"/>
  <c r="O143" i="47"/>
  <c r="N143" i="47"/>
  <c r="O140" i="47"/>
  <c r="N140" i="47"/>
  <c r="O136" i="47"/>
  <c r="O135" i="47" s="1"/>
  <c r="N136" i="47"/>
  <c r="N135" i="47" s="1"/>
  <c r="O133" i="47"/>
  <c r="N133" i="47"/>
  <c r="N132" i="47" s="1"/>
  <c r="O132" i="47"/>
  <c r="O130" i="47"/>
  <c r="N130" i="47"/>
  <c r="O128" i="47"/>
  <c r="N128" i="47"/>
  <c r="O126" i="47"/>
  <c r="O125" i="47" s="1"/>
  <c r="N126" i="47"/>
  <c r="N125" i="47" s="1"/>
  <c r="O122" i="47"/>
  <c r="N122" i="47"/>
  <c r="N121" i="47" s="1"/>
  <c r="O121" i="47"/>
  <c r="O119" i="47"/>
  <c r="O118" i="47" s="1"/>
  <c r="N119" i="47"/>
  <c r="N118" i="47" s="1"/>
  <c r="O114" i="47"/>
  <c r="N114" i="47"/>
  <c r="O113" i="47"/>
  <c r="N113" i="47"/>
  <c r="O111" i="47"/>
  <c r="O110" i="47" s="1"/>
  <c r="O109" i="47" s="1"/>
  <c r="O108" i="47" s="1"/>
  <c r="N111" i="47"/>
  <c r="N110" i="47" s="1"/>
  <c r="N109" i="47" s="1"/>
  <c r="N108" i="47" s="1"/>
  <c r="O105" i="47"/>
  <c r="N105" i="47"/>
  <c r="O102" i="47"/>
  <c r="N102" i="47"/>
  <c r="O97" i="47"/>
  <c r="N97" i="47"/>
  <c r="N96" i="47" s="1"/>
  <c r="O96" i="47"/>
  <c r="O93" i="47"/>
  <c r="O92" i="47" s="1"/>
  <c r="N93" i="47"/>
  <c r="N92" i="47" s="1"/>
  <c r="O76" i="47"/>
  <c r="O75" i="47" s="1"/>
  <c r="N76" i="47"/>
  <c r="N75" i="47" s="1"/>
  <c r="O73" i="47"/>
  <c r="N73" i="47"/>
  <c r="N72" i="47" s="1"/>
  <c r="N68" i="47" s="1"/>
  <c r="N67" i="47" s="1"/>
  <c r="O72" i="47"/>
  <c r="O68" i="47" s="1"/>
  <c r="O67" i="47" s="1"/>
  <c r="O59" i="47"/>
  <c r="N59" i="47"/>
  <c r="O57" i="47"/>
  <c r="N57" i="47"/>
  <c r="N56" i="47" s="1"/>
  <c r="O56" i="47"/>
  <c r="O42" i="47"/>
  <c r="N42" i="47"/>
  <c r="N41" i="47" s="1"/>
  <c r="O41" i="47"/>
  <c r="O34" i="47"/>
  <c r="N34" i="47"/>
  <c r="O27" i="47"/>
  <c r="N27" i="47"/>
  <c r="O15" i="47"/>
  <c r="N15" i="47"/>
  <c r="O14" i="47"/>
  <c r="N14" i="47"/>
  <c r="O55" i="47" l="1"/>
  <c r="O54" i="47" s="1"/>
  <c r="O53" i="47" s="1"/>
  <c r="N55" i="47"/>
  <c r="N54" i="47" s="1"/>
  <c r="N53" i="47" s="1"/>
  <c r="N139" i="47"/>
  <c r="N138" i="47" s="1"/>
  <c r="O139" i="47"/>
  <c r="O138" i="47" s="1"/>
  <c r="N19" i="47"/>
  <c r="N13" i="47" s="1"/>
  <c r="O101" i="47"/>
  <c r="O91" i="47" s="1"/>
  <c r="O90" i="47" s="1"/>
  <c r="N202" i="47"/>
  <c r="O188" i="47"/>
  <c r="O182" i="47" s="1"/>
  <c r="O178" i="47" s="1"/>
  <c r="O164" i="47" s="1"/>
  <c r="O163" i="47" s="1"/>
  <c r="O165" i="47"/>
  <c r="O124" i="47"/>
  <c r="O117" i="47"/>
  <c r="N117" i="47"/>
  <c r="N101" i="47"/>
  <c r="N91" i="47" s="1"/>
  <c r="N90" i="47" s="1"/>
  <c r="N124" i="47"/>
  <c r="N152" i="47"/>
  <c r="N151" i="47" s="1"/>
  <c r="N146" i="47" s="1"/>
  <c r="O19" i="47"/>
  <c r="O13" i="47" s="1"/>
  <c r="N182" i="47"/>
  <c r="N178" i="47" s="1"/>
  <c r="O152" i="47"/>
  <c r="O151" i="47" s="1"/>
  <c r="O146" i="47" s="1"/>
  <c r="N165" i="47"/>
  <c r="N116" i="47" l="1"/>
  <c r="N12" i="47" s="1"/>
  <c r="O116" i="47"/>
  <c r="O12" i="47" s="1"/>
  <c r="O11" i="47" s="1"/>
  <c r="N164" i="47"/>
  <c r="N163" i="47" s="1"/>
  <c r="H120" i="27"/>
  <c r="J120" i="27"/>
  <c r="I120" i="27"/>
  <c r="N11" i="47" l="1"/>
  <c r="G174" i="24"/>
  <c r="I174" i="24" s="1"/>
  <c r="K174" i="24" s="1"/>
  <c r="M174" i="24" s="1"/>
  <c r="G220" i="24"/>
  <c r="G219" i="24" s="1"/>
  <c r="G172" i="24"/>
  <c r="I172" i="24" s="1"/>
  <c r="K172" i="24" s="1"/>
  <c r="M172" i="24" s="1"/>
  <c r="G122" i="27"/>
  <c r="G121" i="27"/>
  <c r="G169" i="24" l="1"/>
  <c r="J58" i="27"/>
  <c r="N79" i="27" s="1"/>
  <c r="G63" i="27"/>
  <c r="I32" i="27"/>
  <c r="G35" i="27"/>
  <c r="G36" i="27"/>
  <c r="G40" i="27"/>
  <c r="G41" i="27"/>
  <c r="J32" i="27"/>
  <c r="G31" i="27"/>
  <c r="J29" i="27"/>
  <c r="G168" i="24" l="1"/>
  <c r="I168" i="24" s="1"/>
  <c r="K168" i="24" s="1"/>
  <c r="M168" i="24" s="1"/>
  <c r="I169" i="24"/>
  <c r="K169" i="24" s="1"/>
  <c r="G49" i="27"/>
  <c r="G167" i="24" l="1"/>
  <c r="I167" i="24" s="1"/>
  <c r="K167" i="24" s="1"/>
  <c r="M167" i="24" s="1"/>
  <c r="J116" i="27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18" i="24"/>
  <c r="G217" i="24" s="1"/>
  <c r="G34" i="24"/>
  <c r="I34" i="24" s="1"/>
  <c r="K34" i="24" s="1"/>
  <c r="M34" i="24" s="1"/>
  <c r="G241" i="24"/>
  <c r="G66" i="24"/>
  <c r="I66" i="24" s="1"/>
  <c r="K66" i="24" s="1"/>
  <c r="M66" i="24" s="1"/>
  <c r="H95" i="23"/>
  <c r="H89" i="23" s="1"/>
  <c r="I95" i="23" l="1"/>
  <c r="G33" i="24"/>
  <c r="G69" i="24"/>
  <c r="I33" i="24" l="1"/>
  <c r="K33" i="24" s="1"/>
  <c r="M33" i="24" s="1"/>
  <c r="G27" i="24"/>
  <c r="I27" i="24" s="1"/>
  <c r="K27" i="24" s="1"/>
  <c r="M27" i="24" s="1"/>
  <c r="G68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39" i="24"/>
  <c r="G238" i="24" s="1"/>
  <c r="G237" i="24" s="1"/>
  <c r="G236" i="24" s="1"/>
  <c r="G227" i="24" s="1"/>
  <c r="G137" i="23" l="1"/>
  <c r="G136" i="23" s="1"/>
  <c r="G111" i="23"/>
  <c r="G105" i="23" s="1"/>
  <c r="G215" i="24"/>
  <c r="G214" i="24" s="1"/>
  <c r="G213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5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4" i="24" l="1"/>
  <c r="I125" i="24"/>
  <c r="K125" i="24" s="1"/>
  <c r="M125" i="24" s="1"/>
  <c r="U126" i="2"/>
  <c r="G31" i="45"/>
  <c r="D31" i="45"/>
  <c r="N125" i="24" l="1"/>
  <c r="O125" i="24" s="1"/>
  <c r="G123" i="24"/>
  <c r="I124" i="24"/>
  <c r="K124" i="24" s="1"/>
  <c r="M124" i="24" s="1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N124" i="24" l="1"/>
  <c r="O124" i="24" s="1"/>
  <c r="I123" i="24"/>
  <c r="K123" i="24" s="1"/>
  <c r="I6" i="32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M123" i="24" l="1"/>
  <c r="K122" i="24"/>
  <c r="M122" i="24" s="1"/>
  <c r="N123" i="24"/>
  <c r="O123" i="24" s="1"/>
  <c r="W285" i="2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88" i="24"/>
  <c r="I188" i="24" s="1"/>
  <c r="K188" i="24" s="1"/>
  <c r="M188" i="24" s="1"/>
  <c r="G205" i="24"/>
  <c r="I205" i="24" s="1"/>
  <c r="K205" i="24" s="1"/>
  <c r="M205" i="24" s="1"/>
  <c r="G203" i="24"/>
  <c r="I203" i="24" s="1"/>
  <c r="K203" i="24" s="1"/>
  <c r="M203" i="24" s="1"/>
  <c r="G225" i="24"/>
  <c r="G223" i="24" s="1"/>
  <c r="H41" i="23" l="1"/>
  <c r="G202" i="24"/>
  <c r="G187" i="24"/>
  <c r="G9" i="34"/>
  <c r="G27" i="34" s="1"/>
  <c r="I72" i="23"/>
  <c r="G60" i="37"/>
  <c r="G59" i="37" s="1"/>
  <c r="G201" i="24" l="1"/>
  <c r="I202" i="24"/>
  <c r="K202" i="24" s="1"/>
  <c r="M202" i="24" s="1"/>
  <c r="G186" i="24"/>
  <c r="I186" i="24" s="1"/>
  <c r="K186" i="24" s="1"/>
  <c r="M186" i="24" s="1"/>
  <c r="I187" i="24"/>
  <c r="K187" i="24" s="1"/>
  <c r="M187" i="24" s="1"/>
  <c r="K120" i="2"/>
  <c r="G190" i="24" l="1"/>
  <c r="I201" i="24"/>
  <c r="K201" i="24" s="1"/>
  <c r="M201" i="24" s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90" i="24" l="1"/>
  <c r="K190" i="24" s="1"/>
  <c r="M190" i="24" s="1"/>
  <c r="G185" i="24"/>
  <c r="I185" i="24" s="1"/>
  <c r="K185" i="24" s="1"/>
  <c r="M185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9" i="24" l="1"/>
  <c r="I149" i="24" s="1"/>
  <c r="I133" i="24" l="1"/>
  <c r="K149" i="24"/>
  <c r="J568" i="2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G57" i="24" l="1"/>
  <c r="I58" i="24"/>
  <c r="K58" i="24" s="1"/>
  <c r="M58" i="24" s="1"/>
  <c r="G98" i="2"/>
  <c r="T116" i="2"/>
  <c r="T117" i="2"/>
  <c r="H114" i="2"/>
  <c r="G117" i="2"/>
  <c r="I155" i="2"/>
  <c r="G159" i="2"/>
  <c r="G161" i="2"/>
  <c r="G162" i="2"/>
  <c r="H335" i="2"/>
  <c r="V335" i="2" s="1"/>
  <c r="G56" i="24" l="1"/>
  <c r="I56" i="24" s="1"/>
  <c r="K56" i="24" s="1"/>
  <c r="M56" i="24" s="1"/>
  <c r="I57" i="24"/>
  <c r="K57" i="24" s="1"/>
  <c r="M57" i="24" s="1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K49" i="24" s="1"/>
  <c r="G51" i="24"/>
  <c r="I51" i="24" s="1"/>
  <c r="K51" i="24" s="1"/>
  <c r="M51" i="24" s="1"/>
  <c r="G53" i="24"/>
  <c r="I53" i="24" s="1"/>
  <c r="K53" i="24" s="1"/>
  <c r="M53" i="24" s="1"/>
  <c r="O177" i="24"/>
  <c r="N177" i="24"/>
  <c r="T156" i="2"/>
  <c r="M155" i="2"/>
  <c r="M154" i="2" s="1"/>
  <c r="O155" i="2"/>
  <c r="P155" i="2"/>
  <c r="Q155" i="2"/>
  <c r="R155" i="2"/>
  <c r="P182" i="2"/>
  <c r="N132" i="24"/>
  <c r="N122" i="24" s="1"/>
  <c r="O132" i="24"/>
  <c r="O122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20" i="24"/>
  <c r="G114" i="24"/>
  <c r="G108" i="24"/>
  <c r="I108" i="24" s="1"/>
  <c r="K108" i="24" s="1"/>
  <c r="M108" i="24" s="1"/>
  <c r="G102" i="24"/>
  <c r="G86" i="24"/>
  <c r="I86" i="24" s="1"/>
  <c r="K86" i="24" s="1"/>
  <c r="M86" i="24" s="1"/>
  <c r="G82" i="24"/>
  <c r="G76" i="24"/>
  <c r="G75" i="24" s="1"/>
  <c r="I75" i="24" s="1"/>
  <c r="K75" i="24" s="1"/>
  <c r="M75" i="24" s="1"/>
  <c r="G79" i="24"/>
  <c r="G64" i="24"/>
  <c r="K64" i="24" s="1"/>
  <c r="M64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O185" i="24"/>
  <c r="O176" i="24" s="1"/>
  <c r="O11" i="24" s="1"/>
  <c r="N185" i="24"/>
  <c r="N176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79" i="24"/>
  <c r="I179" i="24" s="1"/>
  <c r="K179" i="24" s="1"/>
  <c r="M179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8" i="24"/>
  <c r="I78" i="24" s="1"/>
  <c r="K78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M48" i="24" l="1"/>
  <c r="M40" i="24" s="1"/>
  <c r="M36" i="24" s="1"/>
  <c r="G107" i="24"/>
  <c r="I107" i="24" s="1"/>
  <c r="K107" i="24" s="1"/>
  <c r="M107" i="24" s="1"/>
  <c r="K48" i="24"/>
  <c r="K40" i="24" s="1"/>
  <c r="K36" i="24" s="1"/>
  <c r="I48" i="24"/>
  <c r="G81" i="24"/>
  <c r="I82" i="24"/>
  <c r="K82" i="24" s="1"/>
  <c r="M82" i="24" s="1"/>
  <c r="G101" i="24"/>
  <c r="I101" i="24" s="1"/>
  <c r="K101" i="24" s="1"/>
  <c r="M101" i="24" s="1"/>
  <c r="I102" i="24"/>
  <c r="K102" i="24" s="1"/>
  <c r="M102" i="24" s="1"/>
  <c r="G62" i="24"/>
  <c r="I62" i="24" s="1"/>
  <c r="G85" i="24"/>
  <c r="G119" i="24"/>
  <c r="G113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N11" i="24"/>
  <c r="I114" i="23"/>
  <c r="I113" i="23" s="1"/>
  <c r="G144" i="23"/>
  <c r="I145" i="23"/>
  <c r="G61" i="23"/>
  <c r="G41" i="23" s="1"/>
  <c r="G83" i="23"/>
  <c r="G48" i="24"/>
  <c r="G40" i="24" s="1"/>
  <c r="G100" i="24"/>
  <c r="I100" i="24" s="1"/>
  <c r="K100" i="24" s="1"/>
  <c r="M100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3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99" i="24"/>
  <c r="I99" i="24" s="1"/>
  <c r="K99" i="24" s="1"/>
  <c r="M99" i="24" s="1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78" i="24"/>
  <c r="I178" i="24" s="1"/>
  <c r="K178" i="24" s="1"/>
  <c r="M178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I61" i="24" l="1"/>
  <c r="I60" i="24" s="1"/>
  <c r="K62" i="24"/>
  <c r="I85" i="24"/>
  <c r="G84" i="24"/>
  <c r="I40" i="24"/>
  <c r="I36" i="24" s="1"/>
  <c r="E502" i="17"/>
  <c r="I81" i="24"/>
  <c r="K81" i="24" s="1"/>
  <c r="M81" i="24" s="1"/>
  <c r="G74" i="24"/>
  <c r="G112" i="24"/>
  <c r="G118" i="24"/>
  <c r="G61" i="24"/>
  <c r="G36" i="24"/>
  <c r="E171" i="16"/>
  <c r="I144" i="23"/>
  <c r="G143" i="23"/>
  <c r="G40" i="23"/>
  <c r="I41" i="23"/>
  <c r="G132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98" i="24"/>
  <c r="I98" i="24" s="1"/>
  <c r="K98" i="24" s="1"/>
  <c r="M98" i="24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77" i="24"/>
  <c r="I177" i="24" s="1"/>
  <c r="K177" i="24" s="1"/>
  <c r="M177" i="24" s="1"/>
  <c r="G508" i="2"/>
  <c r="G26" i="24"/>
  <c r="I26" i="24" s="1"/>
  <c r="K26" i="24" s="1"/>
  <c r="M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K61" i="24" l="1"/>
  <c r="K60" i="24" s="1"/>
  <c r="M62" i="24"/>
  <c r="M61" i="24" s="1"/>
  <c r="M60" i="24" s="1"/>
  <c r="G122" i="24"/>
  <c r="I122" i="24" s="1"/>
  <c r="I84" i="24"/>
  <c r="K85" i="24"/>
  <c r="G73" i="24"/>
  <c r="I73" i="24" s="1"/>
  <c r="K73" i="24" s="1"/>
  <c r="M73" i="24" s="1"/>
  <c r="I74" i="24"/>
  <c r="K74" i="24" s="1"/>
  <c r="M74" i="24" s="1"/>
  <c r="G60" i="24"/>
  <c r="G117" i="24"/>
  <c r="I117" i="24" s="1"/>
  <c r="K117" i="24" s="1"/>
  <c r="M117" i="24" s="1"/>
  <c r="I132" i="24"/>
  <c r="G72" i="24"/>
  <c r="I72" i="24" s="1"/>
  <c r="K72" i="24" s="1"/>
  <c r="M72" i="24" s="1"/>
  <c r="G111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97" i="24"/>
  <c r="I97" i="24" s="1"/>
  <c r="K97" i="24" s="1"/>
  <c r="M97" i="24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76" i="24"/>
  <c r="I176" i="24" s="1"/>
  <c r="K176" i="24" s="1"/>
  <c r="M176" i="24" s="1"/>
  <c r="G69" i="2"/>
  <c r="G544" i="2"/>
  <c r="U544" i="2"/>
  <c r="J500" i="15"/>
  <c r="I570" i="2"/>
  <c r="AB499" i="12"/>
  <c r="AB506" i="12" s="1"/>
  <c r="Z170" i="12"/>
  <c r="Z499" i="12" s="1"/>
  <c r="U154" i="2"/>
  <c r="K84" i="24" l="1"/>
  <c r="M85" i="24"/>
  <c r="M84" i="24" s="1"/>
  <c r="G116" i="24"/>
  <c r="I116" i="24" s="1"/>
  <c r="K116" i="24" s="1"/>
  <c r="M116" i="24" s="1"/>
  <c r="G55" i="24"/>
  <c r="G110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I55" i="24" l="1"/>
  <c r="K55" i="24" s="1"/>
  <c r="M55" i="24" s="1"/>
  <c r="G12" i="24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97" i="28"/>
  <c r="I185" i="28" s="1"/>
  <c r="I184" i="28" s="1"/>
  <c r="I12" i="28" s="1"/>
  <c r="I17" i="27"/>
  <c r="I11" i="24" l="1"/>
  <c r="K12" i="24"/>
  <c r="I124" i="27"/>
  <c r="G124" i="27" s="1"/>
  <c r="G17" i="27"/>
  <c r="K11" i="24" l="1"/>
  <c r="M12" i="24"/>
  <c r="M11" i="24" s="1"/>
  <c r="I186" i="27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<sst xmlns="http://schemas.openxmlformats.org/spreadsheetml/2006/main" count="19821" uniqueCount="1313">
  <si>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</si>
  <si>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</si>
  <si>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</si>
  <si>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</si>
  <si>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</si>
  <si>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</si>
  <si>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</si>
  <si>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</si>
  <si>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</si>
  <si>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</si>
  <si>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</si>
  <si>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</si>
  <si>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</si>
  <si>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</si>
  <si>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</si>
  <si>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</si>
  <si>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</si>
  <si>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</si>
  <si>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</si>
  <si>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</si>
  <si>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</si>
  <si>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</si>
  <si>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</si>
  <si>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</si>
  <si>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</si>
  <si>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</si>
  <si>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</si>
  <si>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</si>
  <si>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</si>
  <si>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</si>
  <si>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</si>
  <si>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</si>
  <si>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</si>
  <si>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</si>
  <si>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</si>
  <si>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</si>
  <si>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</si>
  <si>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</si>
  <si>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</si>
  <si>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</si>
  <si>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</si>
  <si>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</si>
  <si>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</si>
  <si>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</si>
  <si>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</si>
  <si>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</si>
  <si>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</si>
  <si>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</si>
  <si>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</si>
  <si>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</si>
  <si>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</si>
  <si>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</si>
  <si>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</si>
  <si>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</si>
  <si>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</si>
  <si>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</si>
  <si>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</si>
  <si>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</si>
  <si>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</si>
  <si>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</si>
  <si>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</si>
  <si>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</si>
  <si>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</si>
  <si>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</si>
  <si>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</si>
  <si>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</si>
  <si>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</si>
  <si>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</si>
  <si>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</si>
  <si>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</si>
  <si>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</si>
  <si>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</si>
  <si>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</si>
  <si>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</si>
  <si>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</si>
  <si>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</si>
  <si>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</si>
  <si>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</si>
  <si>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</si>
  <si>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</si>
  <si>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</si>
  <si>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</si>
  <si>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</si>
  <si>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</si>
  <si>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</si>
  <si>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</si>
  <si>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</si>
  <si>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</si>
  <si>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</si>
  <si>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</si>
  <si>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</si>
  <si>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</si>
  <si>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</si>
  <si>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</si>
  <si>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</si>
  <si>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</si>
  <si>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</si>
  <si>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</si>
  <si>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</si>
  <si>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</si>
  <si>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</si>
  <si>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</si>
  <si>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</si>
  <si>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</si>
  <si>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</si>
  <si>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</si>
  <si>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</si>
  <si>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</si>
  <si>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</si>
  <si>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</si>
  <si>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</si>
  <si>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</si>
  <si>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</si>
  <si>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</si>
  <si>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</si>
  <si>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</si>
  <si>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</si>
  <si>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</si>
  <si>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</si>
  <si>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</si>
  <si>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</si>
  <si>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</si>
  <si>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</si>
  <si>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</si>
  <si>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</si>
  <si>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</si>
  <si>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</si>
  <si>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</si>
  <si>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</si>
  <si>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</si>
  <si>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</si>
  <si>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</si>
  <si>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</si>
  <si>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</si>
  <si>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</si>
  <si>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</si>
  <si>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</si>
  <si>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</si>
  <si>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</si>
  <si>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</si>
  <si>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</si>
  <si>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</si>
  <si>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</si>
  <si>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</si>
  <si>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</si>
  <si>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</si>
  <si>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</si>
  <si>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</si>
  <si>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</si>
  <si>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</si>
  <si>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</si>
  <si>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</si>
  <si>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</si>
  <si>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</si>
  <si>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</si>
  <si>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</si>
  <si>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</si>
  <si>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</si>
  <si>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</si>
  <si>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</si>
  <si>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</si>
  <si>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</si>
  <si>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</si>
  <si>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</si>
  <si>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</si>
  <si>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</si>
  <si>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</si>
  <si>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</si>
  <si>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</si>
  <si>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</si>
  <si>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</si>
  <si>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</si>
  <si>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</si>
  <si>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</si>
  <si>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</si>
  <si>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</si>
  <si>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</si>
  <si>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</si>
  <si>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</si>
  <si>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</si>
  <si>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</si>
  <si>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</si>
  <si>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</si>
  <si>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</si>
  <si>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</si>
  <si>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</si>
  <si>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</si>
  <si>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</si>
  <si>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</si>
  <si>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</si>
  <si>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</si>
  <si>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</si>
  <si>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</si>
  <si>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</si>
  <si>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</si>
  <si>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</si>
  <si>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</si>
  <si>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</si>
  <si>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</si>
  <si>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</si>
  <si>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</si>
  <si>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</si>
  <si>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</si>
  <si>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</si>
  <si>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</si>
  <si>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</si>
  <si>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</si>
  <si>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</si>
  <si>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</si>
  <si>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</si>
  <si>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</si>
  <si>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</si>
  <si>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</si>
  <si>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</si>
  <si>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</si>
  <si>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</si>
  <si>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</si>
  <si>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</si>
  <si>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</si>
  <si>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</si>
  <si>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</si>
  <si>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</si>
  <si>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</si>
  <si>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</si>
  <si>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</si>
  <si>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</si>
  <si>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</si>
  <si>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</si>
  <si>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</si>
  <si>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</si>
  <si>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</si>
  <si>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</si>
  <si>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</si>
  <si>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</si>
  <si>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</si>
  <si>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</si>
  <si>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</si>
  <si>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</si>
  <si>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</si>
  <si>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</si>
  <si>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</si>
  <si>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</si>
  <si>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</si>
  <si>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</si>
  <si>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</si>
  <si>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</si>
  <si>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</si>
  <si>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</si>
  <si>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</si>
  <si>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</si>
  <si>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</si>
  <si>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</si>
  <si>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</si>
  <si>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</si>
  <si>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</si>
  <si>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</si>
  <si>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</si>
  <si>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</si>
  <si>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</si>
  <si>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</si>
  <si>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</si>
  <si>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</si>
  <si>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</si>
  <si>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</si>
  <si>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</si>
  <si>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</si>
  <si>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</si>
  <si>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</si>
  <si>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</si>
  <si>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</si>
  <si>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</si>
  <si>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</si>
  <si>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</si>
  <si>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</si>
  <si>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</si>
  <si>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</si>
  <si>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</si>
  <si>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</si>
  <si>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</si>
  <si>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</si>
  <si>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</si>
  <si>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</si>
  <si>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</si>
  <si>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</si>
  <si>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</si>
  <si>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</si>
  <si>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</si>
  <si>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</si>
  <si>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</si>
  <si>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</si>
  <si>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</si>
  <si>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</si>
  <si>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</si>
  <si>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</si>
  <si>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</si>
  <si>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</si>
  <si>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</si>
  <si>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</si>
  <si>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</si>
  <si>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</si>
  <si>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</si>
  <si>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</si>
  <si>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</si>
  <si>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</si>
  <si>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</si>
  <si>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</si>
  <si>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</si>
  <si>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</si>
  <si>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</si>
  <si>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</si>
  <si>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</si>
  <si>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</si>
  <si>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</si>
  <si>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</si>
  <si>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</si>
  <si>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</si>
  <si>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</si>
  <si>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</si>
  <si>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</si>
  <si>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</si>
  <si>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</si>
  <si>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</si>
  <si>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</si>
  <si>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</si>
  <si>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</si>
  <si>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</si>
  <si>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</si>
  <si>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</si>
  <si>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</si>
  <si>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</si>
  <si>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</si>
  <si>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</si>
  <si>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</si>
  <si>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</si>
  <si>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</si>
  <si>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</si>
  <si>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</si>
  <si>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</si>
  <si>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</si>
  <si>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</si>
  <si>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</si>
  <si>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</si>
  <si>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</si>
  <si>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</si>
  <si>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</si>
  <si>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</si>
  <si>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</si>
  <si>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</si>
  <si>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</si>
  <si>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</si>
  <si>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</si>
  <si>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</si>
  <si>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</si>
  <si>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</si>
  <si>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</si>
  <si>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</si>
  <si>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</si>
  <si>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</si>
  <si>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</si>
  <si>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</si>
  <si>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</si>
  <si>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</si>
  <si>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</si>
  <si>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</si>
  <si>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</si>
  <si>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</si>
  <si>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</si>
  <si>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</si>
  <si>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</si>
  <si>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</si>
  <si>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</si>
  <si>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</si>
  <si>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</si>
  <si>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</si>
  <si>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</si>
  <si>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</si>
  <si>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</si>
  <si>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</si>
  <si>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</si>
  <si>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</si>
  <si>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</si>
  <si>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</si>
  <si>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</si>
  <si>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</si>
  <si>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</si>
  <si>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</si>
  <si>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</si>
  <si>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</si>
  <si>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</si>
  <si>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</si>
  <si>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</si>
  <si>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</si>
  <si>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</si>
  <si>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</si>
  <si>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</si>
  <si>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</si>
  <si>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</si>
  <si>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</si>
  <si>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</si>
  <si>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</si>
  <si>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</si>
  <si>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</si>
  <si>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</si>
  <si>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</si>
  <si>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</si>
  <si>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</si>
  <si>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</si>
  <si>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</si>
  <si>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</si>
  <si>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</si>
  <si>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</si>
  <si>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</si>
  <si>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</si>
  <si>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</si>
  <si>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</si>
  <si>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</si>
  <si>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</si>
  <si>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</si>
  <si>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</si>
  <si>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</si>
  <si>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</si>
  <si>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</si>
  <si>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</si>
  <si>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</si>
  <si>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</si>
  <si>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</si>
  <si>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</si>
  <si>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</si>
  <si>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</si>
  <si>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</si>
  <si>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</si>
  <si>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</si>
  <si>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</si>
  <si>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</si>
  <si>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</si>
  <si>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</si>
  <si>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</si>
  <si>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</si>
  <si>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</si>
  <si>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</si>
  <si>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</si>
  <si>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</si>
  <si>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</si>
  <si>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</si>
  <si>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</si>
  <si>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</si>
  <si>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</si>
  <si>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</si>
  <si>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</si>
  <si>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</si>
  <si>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</si>
  <si>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</si>
  <si>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</si>
  <si>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</si>
  <si>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</si>
  <si>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</si>
  <si>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</si>
  <si>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</si>
  <si>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</si>
  <si>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</si>
  <si>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</si>
  <si>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</si>
  <si>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</si>
  <si>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</si>
  <si>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</si>
  <si>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</si>
  <si>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</si>
  <si>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</si>
  <si>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</si>
  <si>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</si>
  <si>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</si>
  <si>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</si>
  <si>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</si>
  <si>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</si>
  <si>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</si>
  <si>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</si>
  <si>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</si>
  <si>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</si>
  <si>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</si>
  <si>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</si>
  <si>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</si>
  <si>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</si>
  <si>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</si>
  <si>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</si>
  <si>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</si>
  <si>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</si>
  <si>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</si>
  <si>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</si>
  <si>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</si>
  <si>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</si>
  <si>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</si>
  <si>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</si>
  <si>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</si>
  <si>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</si>
  <si>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</si>
  <si>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</si>
  <si>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</si>
  <si>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</si>
  <si>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</si>
  <si>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</si>
  <si>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</si>
  <si>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</si>
  <si>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</si>
  <si>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</si>
  <si>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</si>
  <si>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</si>
  <si>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</si>
  <si>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</si>
  <si>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</si>
  <si>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</si>
  <si>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</si>
  <si>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</si>
  <si>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</si>
  <si>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</si>
  <si>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</si>
  <si>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</si>
  <si>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</si>
  <si>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</si>
  <si>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</si>
  <si>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</si>
  <si>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</si>
  <si>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</si>
  <si>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</si>
  <si>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</si>
  <si>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</si>
  <si>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</si>
  <si>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</si>
  <si>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</si>
  <si>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</si>
  <si>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</si>
  <si>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</si>
  <si>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</si>
  <si>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</si>
  <si>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</si>
  <si>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</si>
  <si>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</si>
  <si>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</si>
  <si>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</si>
  <si>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</si>
  <si>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</si>
  <si>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</si>
  <si>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</si>
  <si>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</si>
  <si>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</si>
  <si>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</si>
  <si>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</si>
  <si>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</si>
  <si>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</si>
  <si>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</si>
  <si>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</si>
  <si>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</si>
  <si>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</si>
  <si>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</si>
  <si>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</si>
  <si>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</si>
  <si>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</si>
  <si>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</si>
  <si>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</si>
  <si>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</si>
  <si>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</si>
  <si>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</si>
  <si>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</si>
  <si>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</si>
  <si>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</si>
  <si>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</si>
  <si>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</si>
  <si>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</si>
  <si>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</si>
  <si>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</si>
  <si>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</si>
  <si>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</si>
  <si>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</si>
  <si>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</si>
  <si>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</si>
  <si>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</si>
  <si>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</si>
  <si>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</si>
  <si>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</si>
  <si>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</si>
  <si>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</si>
  <si>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</si>
  <si>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</si>
  <si>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</si>
  <si>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</si>
  <si>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</si>
  <si>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</si>
  <si>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</si>
  <si>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</si>
  <si>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</si>
  <si>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</si>
  <si>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</si>
  <si>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</si>
  <si>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</si>
  <si>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</si>
  <si>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</si>
  <si>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</si>
  <si>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</si>
  <si>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</si>
  <si>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</si>
  <si>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</si>
  <si>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</si>
  <si>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</si>
  <si>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</si>
  <si>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</si>
  <si>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</si>
  <si>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</si>
  <si>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</si>
  <si>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</si>
  <si>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</si>
  <si>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</si>
  <si>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</si>
  <si>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</si>
  <si>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</si>
  <si>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</si>
  <si>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</si>
  <si>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</si>
  <si>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</si>
  <si>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</si>
  <si>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</si>
  <si>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</si>
  <si>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</si>
  <si>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</si>
  <si>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</si>
  <si>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</si>
  <si>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</si>
  <si>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</si>
  <si>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</si>
  <si>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</si>
  <si>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</si>
  <si>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</si>
  <si>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</si>
  <si>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</si>
  <si>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</si>
  <si>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</si>
  <si>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</si>
  <si>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</si>
  <si>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</si>
  <si>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</si>
  <si>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</si>
  <si>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</si>
  <si>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</si>
  <si>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</si>
  <si>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</si>
  <si>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</si>
  <si>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</si>
  <si>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</si>
  <si>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</si>
  <si>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</si>
  <si>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</si>
  <si>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</si>
  <si>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</si>
  <si>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</si>
  <si>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</si>
  <si>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</si>
  <si>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</si>
  <si>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</si>
  <si>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</si>
  <si>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</si>
  <si>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</si>
  <si>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</si>
  <si>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</si>
  <si>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</si>
  <si>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</si>
  <si>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</si>
  <si>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</si>
  <si>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</si>
  <si>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</si>
  <si>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</si>
  <si>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</si>
  <si>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</si>
  <si>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</si>
  <si>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</si>
  <si>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</si>
  <si>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</si>
  <si>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</si>
  <si>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</si>
  <si>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</si>
  <si>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</si>
  <si>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</si>
  <si>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</si>
  <si>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</si>
  <si>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</si>
  <si>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</si>
  <si>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</si>
  <si>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</si>
  <si>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</si>
  <si>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</si>
  <si>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</si>
  <si>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</si>
  <si>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</si>
  <si>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</si>
  <si>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</si>
  <si>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</si>
  <si>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</si>
  <si>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</si>
  <si>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</si>
  <si>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</si>
  <si>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</si>
  <si>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</si>
  <si>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</si>
  <si>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</si>
  <si>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</si>
  <si>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</si>
  <si>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</si>
  <si>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</si>
  <si>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</si>
  <si>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</si>
  <si>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</si>
  <si>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</si>
  <si>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</si>
  <si>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</si>
  <si>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</si>
  <si>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</si>
  <si>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</si>
  <si>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</si>
  <si>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</si>
  <si>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</si>
  <si>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</si>
  <si>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</si>
  <si>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</si>
  <si>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</si>
  <si>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</si>
  <si>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</si>
  <si>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</si>
  <si>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</si>
  <si>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</si>
  <si>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</si>
  <si>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</si>
  <si>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</si>
  <si>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</si>
  <si>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</si>
  <si>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</si>
  <si>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</si>
  <si>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</si>
  <si>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</si>
  <si>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</si>
  <si>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</si>
  <si>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</si>
  <si>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</si>
  <si>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</si>
  <si>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</si>
  <si>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</si>
  <si>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</si>
  <si>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</si>
  <si>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</si>
  <si>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</si>
  <si>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</si>
  <si>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</si>
  <si>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</si>
  <si>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</si>
  <si>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</si>
  <si>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</si>
  <si>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</si>
  <si>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</si>
  <si>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</si>
  <si>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</si>
  <si>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</si>
  <si>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</si>
  <si>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</si>
  <si>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</si>
  <si>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</si>
  <si>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</si>
  <si>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</si>
  <si>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</si>
  <si>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</si>
  <si>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</si>
  <si>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</si>
  <si>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</si>
  <si>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</si>
  <si>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</si>
  <si>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</si>
  <si>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</si>
  <si>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</si>
  <si>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</si>
  <si>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</si>
  <si>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</si>
  <si>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</si>
  <si>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</si>
  <si>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</si>
  <si>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</si>
  <si>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</si>
  <si>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</si>
  <si>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</si>
  <si>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</si>
  <si>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</si>
  <si>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</si>
  <si>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</si>
  <si>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</si>
  <si>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</si>
  <si>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</si>
  <si>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</si>
  <si>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</si>
  <si>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</si>
  <si>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</si>
  <si>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</si>
  <si>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</si>
  <si>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</si>
  <si>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</si>
  <si>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</si>
  <si>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</si>
  <si>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</si>
  <si>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</si>
  <si>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</si>
  <si>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</si>
  <si>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</si>
  <si>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</si>
  <si>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</si>
  <si>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</si>
  <si>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</si>
  <si>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</si>
  <si>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</si>
  <si>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</si>
  <si>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</si>
  <si>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</si>
  <si>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</si>
  <si>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</si>
  <si>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</si>
  <si>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</si>
  <si>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</si>
  <si>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</si>
  <si>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</si>
  <si>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</si>
  <si>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</si>
  <si>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</si>
  <si>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</si>
  <si>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</si>
  <si>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</si>
  <si>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</si>
  <si>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</si>
  <si>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</si>
  <si>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</si>
  <si>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</si>
  <si>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</si>
  <si>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</si>
  <si>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</si>
  <si>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</si>
  <si>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</si>
  <si>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</si>
  <si>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</si>
  <si>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</si>
  <si>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</si>
  <si>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</si>
  <si>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</si>
  <si>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</si>
  <si>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</si>
  <si>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</si>
  <si>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</si>
  <si>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</si>
  <si>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</si>
  <si>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</si>
  <si>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</si>
  <si>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</si>
  <si>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</si>
  <si>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</si>
  <si>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</si>
  <si>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</si>
  <si>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</si>
  <si>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</si>
  <si>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</si>
  <si>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</si>
  <si>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</si>
  <si>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</si>
  <si>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</si>
  <si>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</si>
  <si>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</si>
  <si>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</si>
  <si>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</si>
  <si>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</si>
  <si>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</si>
  <si>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</si>
  <si>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</si>
  <si>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</si>
  <si>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</si>
  <si>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</si>
  <si>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</si>
  <si>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</si>
  <si>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</si>
  <si>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</si>
  <si>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</si>
  <si>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</si>
  <si>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</si>
  <si>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</si>
  <si>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</si>
  <si>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</si>
  <si>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</si>
  <si>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</si>
  <si>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</si>
  <si>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</si>
  <si>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</si>
  <si>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</si>
  <si>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</si>
  <si>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</si>
  <si>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</si>
  <si>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</si>
  <si>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</si>
  <si>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</si>
  <si>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</si>
  <si>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</si>
  <si>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</si>
  <si>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</si>
  <si>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</si>
  <si>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</si>
  <si>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</si>
  <si>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</si>
  <si>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</si>
  <si>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</si>
  <si>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</si>
  <si>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</si>
  <si>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</si>
  <si>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</si>
  <si>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</si>
  <si>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</si>
  <si>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</si>
  <si>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</si>
  <si>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</si>
  <si>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</si>
  <si>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</si>
  <si>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</si>
  <si>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</si>
  <si>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</si>
  <si>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</si>
  <si>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</si>
  <si>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</si>
  <si>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</si>
  <si>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</si>
  <si>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</si>
  <si>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</si>
  <si>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</si>
  <si>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</si>
  <si>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</si>
  <si>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</si>
  <si>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</si>
  <si>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</si>
  <si>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</si>
  <si>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</si>
  <si>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</si>
  <si>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</si>
  <si>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</si>
  <si>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</si>
  <si>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</si>
  <si>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</si>
  <si>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</si>
  <si>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</si>
  <si>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</si>
  <si>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</si>
  <si>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</si>
  <si>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</si>
  <si>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</si>
  <si>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</si>
  <si>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</si>
  <si>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</si>
  <si>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</si>
  <si>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</si>
  <si>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</si>
  <si>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</si>
  <si>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</si>
  <si>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</si>
  <si>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</si>
  <si>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</si>
  <si>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</si>
  <si>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</si>
  <si>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</si>
  <si>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</si>
  <si>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</si>
  <si>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</si>
  <si>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</si>
  <si>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</si>
  <si>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</si>
  <si>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</si>
  <si>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</si>
  <si>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</si>
  <si>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</si>
  <si>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</si>
  <si>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</si>
  <si>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</si>
  <si>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</si>
  <si>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</si>
  <si>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</si>
  <si>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</si>
  <si>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</si>
  <si>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</si>
  <si>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</si>
  <si>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</si>
  <si>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</si>
  <si>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</si>
  <si>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</si>
  <si>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</si>
  <si>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</si>
  <si>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</si>
  <si>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</si>
  <si>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</si>
  <si>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</si>
  <si>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</si>
  <si>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</si>
  <si>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</si>
  <si>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</si>
  <si>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</si>
  <si>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</si>
  <si>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</si>
  <si>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</si>
  <si>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</si>
  <si>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</si>
  <si>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</si>
  <si>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</si>
  <si>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</si>
  <si>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</si>
  <si>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</si>
  <si>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</si>
  <si>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</si>
  <si>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</si>
  <si>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</si>
  <si>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</si>
  <si>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</si>
  <si>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</si>
  <si>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</si>
  <si>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</si>
  <si>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</si>
  <si>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</si>
  <si>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</si>
  <si>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</si>
  <si>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</si>
  <si>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</si>
  <si>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</si>
  <si>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</si>
  <si>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</si>
  <si>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</si>
  <si>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</si>
  <si>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</si>
  <si>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</si>
  <si>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</si>
  <si>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</si>
  <si>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</si>
  <si>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</si>
  <si>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</si>
  <si>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</si>
  <si>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</si>
  <si>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</si>
  <si>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</si>
  <si>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</si>
  <si>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</si>
  <si>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</si>
  <si>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</si>
  <si>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</si>
  <si>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</si>
  <si>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</si>
  <si>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</si>
  <si>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</si>
  <si>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</si>
  <si>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</si>
  <si>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</si>
  <si>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</si>
  <si>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</si>
  <si>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</si>
  <si>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</si>
  <si>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</si>
  <si>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</si>
  <si>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</si>
  <si>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</si>
  <si>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</si>
  <si>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</si>
  <si>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</si>
  <si>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</si>
  <si>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</si>
  <si>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</si>
  <si>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</si>
  <si>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</si>
  <si>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</si>
  <si>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</si>
  <si>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</si>
  <si>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</si>
  <si>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</si>
  <si>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</si>
  <si>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</si>
  <si>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</si>
  <si>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</si>
  <si>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</si>
  <si>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</si>
  <si>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</si>
  <si>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</si>
  <si>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</si>
  <si>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</si>
  <si>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</si>
  <si>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</si>
  <si>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</si>
  <si>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</si>
  <si>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</si>
  <si>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</si>
  <si>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</si>
  <si>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</si>
  <si>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</si>
  <si>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</si>
  <si>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</si>
  <si>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</si>
  <si>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</si>
  <si>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</si>
  <si>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</si>
  <si>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</si>
  <si>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</si>
  <si>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</si>
  <si>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</si>
  <si>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</si>
  <si>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</si>
  <si>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</si>
  <si>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</si>
  <si>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</si>
  <si>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</si>
  <si>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</si>
  <si>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</si>
  <si>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</si>
  <si>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</si>
  <si>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</si>
  <si>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</si>
  <si>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</si>
  <si>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</si>
  <si>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</si>
  <si>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</si>
  <si>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</si>
  <si>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</si>
  <si>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</si>
  <si>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</si>
  <si>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</si>
  <si>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</si>
  <si>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</si>
  <si>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</si>
  <si>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</si>
  <si>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</si>
  <si>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</si>
  <si>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</si>
  <si>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</si>
  <si>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</si>
  <si>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</si>
  <si>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</si>
  <si>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</si>
  <si>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</si>
  <si>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</si>
  <si>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</si>
  <si>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</si>
  <si>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</si>
  <si>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</si>
  <si>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</si>
  <si>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</si>
  <si>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</si>
  <si>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</si>
  <si>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</si>
  <si>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</si>
  <si>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</si>
  <si>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</si>
  <si>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</si>
  <si>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</si>
  <si>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</si>
  <si>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</si>
  <si>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</si>
  <si>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</si>
  <si>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</si>
  <si>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</si>
  <si>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</si>
  <si>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</si>
  <si>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</si>
  <si>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</si>
  <si>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</si>
  <si>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</si>
  <si>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</si>
  <si>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</si>
  <si>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</si>
  <si>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</si>
  <si>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</si>
  <si>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</si>
  <si>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</si>
  <si>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</si>
  <si>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</si>
  <si>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</si>
  <si>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</si>
  <si>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</si>
  <si>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</si>
  <si>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</si>
  <si>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</si>
  <si>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</si>
  <si>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</si>
  <si>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</si>
  <si>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</si>
  <si>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</si>
  <si>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</si>
  <si>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</si>
  <si>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</si>
  <si>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</si>
  <si>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</si>
  <si>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</si>
  <si>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</si>
  <si>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</si>
  <si>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</si>
  <si>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</si>
  <si>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</si>
  <si>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</si>
  <si>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</si>
  <si>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</si>
  <si>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</si>
  <si>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</si>
  <si>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</si>
  <si>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</si>
  <si>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</si>
  <si>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</si>
  <si>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</si>
  <si>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</si>
  <si>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</si>
  <si>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</si>
  <si>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</si>
  <si>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</si>
  <si>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</si>
  <si>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</si>
  <si>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</si>
  <si>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</si>
  <si>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</si>
  <si>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</si>
  <si>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</si>
  <si>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</si>
  <si>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</si>
  <si>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</si>
  <si>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</si>
  <si>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</si>
  <si>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</si>
  <si>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</si>
  <si>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</si>
  <si>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</si>
  <si>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</si>
  <si>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</si>
  <si>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</si>
  <si>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</si>
  <si>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</si>
  <si>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</si>
  <si>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</si>
  <si>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</si>
  <si>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</si>
  <si>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</si>
  <si>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</si>
  <si>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</si>
  <si>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</si>
  <si>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</si>
  <si>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</si>
  <si>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</si>
  <si>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</si>
  <si>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</si>
  <si>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</si>
  <si>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</si>
  <si>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</si>
  <si>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</si>
  <si>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</si>
  <si>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</si>
  <si>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</si>
  <si>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</si>
  <si>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</si>
  <si>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</si>
  <si>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</si>
  <si>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</si>
  <si>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</si>
  <si>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</si>
  <si>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</si>
  <si>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</si>
  <si>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</si>
  <si>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</si>
  <si>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</si>
  <si>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</si>
  <si>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</si>
  <si>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</si>
  <si>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</si>
  <si>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</si>
  <si>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</si>
  <si>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</si>
  <si>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</si>
  <si>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</si>
  <si>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</si>
  <si>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</si>
  <si>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</si>
  <si>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</si>
  <si>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</si>
  <si>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</si>
  <si>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</si>
  <si>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</si>
  <si>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</si>
  <si>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</si>
  <si>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от ____________2013 №____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</si>
  <si>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</si>
  <si>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</si>
  <si>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</si>
  <si>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</si>
  <si>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</si>
  <si>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</si>
  <si>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</si>
  <si>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</si>
  <si>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</si>
  <si>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</si>
  <si>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</si>
  <si>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</si>
  <si>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</si>
  <si>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</si>
  <si>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</si>
  <si>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</si>
  <si>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</si>
  <si>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</si>
  <si>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Уточнено решением Думы от 31.05.2013 №343</t>
  </si>
  <si>
    <t>Бюджетные инвестиции на приобретение недвижимого имущества</t>
  </si>
  <si>
    <t>Бюджетные инвестиции на приобретение объектов недвижимого имущества казенными учреждениями</t>
  </si>
  <si>
    <t xml:space="preserve">Обеспечение мероприятий по переселению граждан из аварийного жилищного фонда  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</si>
  <si>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 (автономного округа)</t>
  </si>
  <si>
    <t>Уточнено решением Думы от 28.06.2013 №347</t>
  </si>
  <si>
    <t>2013год</t>
  </si>
  <si>
    <t>Уточнено решением Думы от28.06.2013 №347</t>
  </si>
  <si>
    <t>Изменения    (+,-)</t>
  </si>
  <si>
    <t>возврат остатка 2012г</t>
  </si>
  <si>
    <t>Приложение 7</t>
  </si>
  <si>
    <t xml:space="preserve">Программа "Профилактика правонарушений в Ханты-Мансийском автономном округе-Югре НА 2011-2013 годы" </t>
  </si>
  <si>
    <t xml:space="preserve">Подпрограмма "Профилактика правонарушений" </t>
  </si>
  <si>
    <t>1008820</t>
  </si>
  <si>
    <t>от 20.09.2013 № 363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</si>
</sst>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9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sz val="10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120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29" xfId="1" applyFont="1" applyFill="1" applyBorder="1" applyAlignment="1">
      <alignment vertical="center"/>
    </xf>
    <xf numFmtId="0" fontId="86" fillId="0" borderId="3" xfId="1" applyFont="1" applyFill="1" applyBorder="1" applyAlignment="1">
      <alignment horizontal="center" vertical="center"/>
    </xf>
    <xf numFmtId="0" fontId="46" fillId="0" borderId="3" xfId="1" applyFont="1" applyFill="1" applyBorder="1" applyAlignment="1" applyProtection="1">
      <alignment vertical="center"/>
      <protection hidden="1"/>
    </xf>
    <xf numFmtId="0" fontId="46" fillId="0" borderId="29" xfId="1" applyFont="1" applyFill="1" applyBorder="1" applyAlignment="1" applyProtection="1">
      <alignment vertical="center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0" fontId="55" fillId="0" borderId="0" xfId="1" applyFont="1"/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0" fontId="33" fillId="0" borderId="1" xfId="1" applyFont="1" applyBorder="1" applyProtection="1"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9" fillId="0" borderId="0" xfId="1" applyFont="1" applyFill="1" applyAlignment="1">
      <alignment horizontal="right"/>
    </xf>
    <xf numFmtId="0" fontId="90" fillId="0" borderId="0" xfId="1" applyFont="1" applyFill="1" applyProtection="1">
      <protection hidden="1"/>
    </xf>
    <xf numFmtId="164" fontId="45" fillId="10" borderId="1" xfId="1" applyNumberFormat="1" applyFont="1" applyFill="1" applyBorder="1" applyAlignment="1" applyProtection="1">
      <alignment horizontal="center" vertical="center" wrapText="1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86" fillId="0" borderId="29" xfId="1" applyFont="1" applyFill="1" applyBorder="1" applyAlignment="1">
      <alignment horizontal="center" vertical="center"/>
    </xf>
    <xf numFmtId="0" fontId="86" fillId="0" borderId="30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6" fillId="0" borderId="3" xfId="1" applyFont="1" applyFill="1" applyBorder="1" applyAlignment="1" applyProtection="1">
      <alignment horizontal="center" vertical="center"/>
      <protection hidden="1"/>
    </xf>
    <xf numFmtId="0" fontId="46" fillId="0" borderId="29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1001" t="s">
        <v>754</v>
      </c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  <c r="P2" s="1001"/>
      <c r="Q2" s="1001"/>
      <c r="R2" s="1001"/>
      <c r="S2" s="1001"/>
      <c r="T2" s="1001"/>
      <c r="U2" s="1001"/>
      <c r="V2" s="1001"/>
      <c r="W2" s="1001"/>
    </row>
    <row r="3" spans="1:23" ht="15.75" customHeight="1" x14ac:dyDescent="0.25"/>
    <row r="4" spans="1:23" s="446" customFormat="1" ht="18" customHeight="1" x14ac:dyDescent="0.25">
      <c r="A4" s="1002" t="s">
        <v>134</v>
      </c>
      <c r="B4" s="1003" t="s">
        <v>135</v>
      </c>
      <c r="C4" s="1003" t="s">
        <v>136</v>
      </c>
      <c r="D4" s="1002" t="s">
        <v>652</v>
      </c>
      <c r="E4" s="1004" t="s">
        <v>138</v>
      </c>
      <c r="F4" s="1004"/>
      <c r="G4" s="1002" t="s">
        <v>1040</v>
      </c>
      <c r="H4" s="1002"/>
      <c r="I4" s="1002"/>
      <c r="J4" s="1009" t="s">
        <v>653</v>
      </c>
      <c r="K4" s="1010"/>
      <c r="L4" s="1010"/>
      <c r="M4" s="1010"/>
      <c r="N4" s="1010"/>
      <c r="O4" s="1010"/>
      <c r="P4" s="1010"/>
      <c r="Q4" s="1010"/>
      <c r="R4" s="1010"/>
      <c r="S4" s="1011"/>
      <c r="T4" s="1005" t="s">
        <v>733</v>
      </c>
      <c r="U4" s="1002" t="s">
        <v>734</v>
      </c>
      <c r="V4" s="1002"/>
      <c r="W4" s="1002"/>
    </row>
    <row r="5" spans="1:23" s="446" customFormat="1" ht="31.5" customHeight="1" x14ac:dyDescent="0.25">
      <c r="A5" s="1002"/>
      <c r="B5" s="1003"/>
      <c r="C5" s="1003"/>
      <c r="D5" s="1002"/>
      <c r="E5" s="653"/>
      <c r="F5" s="653"/>
      <c r="G5" s="1002"/>
      <c r="H5" s="1002"/>
      <c r="I5" s="1002"/>
      <c r="J5" s="1006" t="s">
        <v>738</v>
      </c>
      <c r="K5" s="1007"/>
      <c r="L5" s="1007"/>
      <c r="M5" s="1007"/>
      <c r="N5" s="1008"/>
      <c r="O5" s="1006" t="s">
        <v>737</v>
      </c>
      <c r="P5" s="1007"/>
      <c r="Q5" s="1007"/>
      <c r="R5" s="1007"/>
      <c r="S5" s="1008"/>
      <c r="T5" s="1005"/>
      <c r="U5" s="652"/>
      <c r="V5" s="652"/>
      <c r="W5" s="652"/>
    </row>
    <row r="6" spans="1:23" s="448" customFormat="1" ht="175.5" customHeight="1" x14ac:dyDescent="0.25">
      <c r="A6" s="1002"/>
      <c r="B6" s="1003"/>
      <c r="C6" s="1003"/>
      <c r="D6" s="1002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1005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66"/>
      <c r="C2" s="1067"/>
      <c r="D2" s="1067"/>
      <c r="E2" s="1067"/>
      <c r="F2" s="1067"/>
      <c r="G2" s="1067"/>
      <c r="H2" s="1067"/>
    </row>
    <row r="3" spans="1:8" ht="38.25" customHeight="1" x14ac:dyDescent="0.25">
      <c r="A3" s="1068" t="s">
        <v>990</v>
      </c>
      <c r="B3" s="1069"/>
      <c r="C3" s="1069"/>
      <c r="D3" s="1069"/>
      <c r="E3" s="1069"/>
      <c r="F3" s="1069"/>
      <c r="G3" s="1069"/>
      <c r="H3" s="1069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63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64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64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70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60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61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61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62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71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71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72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73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74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74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75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73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74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74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74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74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74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73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74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74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75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74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74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74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74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74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74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74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75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73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74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74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74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74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74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74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74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74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74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74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74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74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74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74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63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64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64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64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65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60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61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61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61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61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61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61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62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66"/>
      <c r="C2" s="1076"/>
      <c r="D2" s="1076"/>
      <c r="E2" s="1076"/>
      <c r="F2" s="1076"/>
      <c r="G2" s="1076"/>
      <c r="H2" s="1076"/>
    </row>
    <row r="3" spans="1:8" ht="21.75" customHeight="1" x14ac:dyDescent="0.25">
      <c r="A3" s="552"/>
      <c r="B3" s="1066" t="s">
        <v>1164</v>
      </c>
      <c r="C3" s="1076"/>
      <c r="D3" s="1076"/>
      <c r="E3" s="1076"/>
      <c r="F3" s="1076"/>
      <c r="G3" s="1076"/>
      <c r="H3" s="1076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73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71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73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74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7" t="s">
        <v>949</v>
      </c>
      <c r="C2" s="1078"/>
      <c r="D2" s="1078"/>
      <c r="E2" s="1078"/>
      <c r="F2" s="1078"/>
      <c r="G2" s="1078"/>
      <c r="H2" s="1078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79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80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80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80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80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80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80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80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80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80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80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81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7" t="s">
        <v>1137</v>
      </c>
      <c r="B1" s="1087"/>
      <c r="C1" s="1087"/>
      <c r="D1" s="1087"/>
      <c r="E1" s="1087"/>
      <c r="F1" s="1087"/>
      <c r="G1" s="1087"/>
      <c r="H1" s="1087"/>
      <c r="I1" s="1087"/>
      <c r="J1" s="1087"/>
    </row>
    <row r="2" spans="1:17" x14ac:dyDescent="0.25">
      <c r="I2" s="713" t="s">
        <v>1130</v>
      </c>
    </row>
    <row r="3" spans="1:17" ht="19.5" customHeight="1" x14ac:dyDescent="0.25">
      <c r="A3" s="1083" t="s">
        <v>655</v>
      </c>
      <c r="B3" s="1083" t="s">
        <v>1105</v>
      </c>
      <c r="C3" s="1083" t="s">
        <v>901</v>
      </c>
      <c r="D3" s="1083" t="s">
        <v>1131</v>
      </c>
      <c r="E3" s="1083"/>
      <c r="F3" s="1083"/>
      <c r="G3" s="1083"/>
      <c r="H3" s="1083"/>
      <c r="I3" s="1083"/>
      <c r="J3" s="1083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3"/>
      <c r="B4" s="1083"/>
      <c r="C4" s="1083"/>
      <c r="D4" s="1083" t="s">
        <v>1132</v>
      </c>
      <c r="E4" s="1083"/>
      <c r="F4" s="1083"/>
      <c r="G4" s="1083" t="s">
        <v>1133</v>
      </c>
      <c r="H4" s="1083"/>
      <c r="I4" s="1083"/>
      <c r="J4" s="1083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3"/>
      <c r="B5" s="1083"/>
      <c r="C5" s="1083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3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84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85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85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85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85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85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85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85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85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85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85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85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85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85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85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85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85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85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85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85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85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85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85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85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85"/>
    </row>
    <row r="31" spans="1:10" x14ac:dyDescent="0.25">
      <c r="A31" s="1082" t="s">
        <v>324</v>
      </c>
      <c r="B31" s="1082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86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7" t="s">
        <v>1165</v>
      </c>
      <c r="C2" s="1078"/>
      <c r="D2" s="1078"/>
      <c r="E2" s="1078"/>
      <c r="F2" s="1078"/>
      <c r="G2" s="1078"/>
      <c r="H2" s="1078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88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88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7" t="s">
        <v>1126</v>
      </c>
      <c r="C2" s="1078"/>
      <c r="D2" s="1078"/>
      <c r="E2" s="1078"/>
      <c r="F2" s="1078"/>
      <c r="G2" s="1078"/>
      <c r="H2" s="1078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89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90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91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73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74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74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74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74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74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74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74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74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74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74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74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74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74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74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74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73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75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77" t="s">
        <v>1125</v>
      </c>
      <c r="C2" s="1094"/>
      <c r="D2" s="1094"/>
      <c r="E2" s="1094"/>
      <c r="F2" s="1094"/>
      <c r="G2" s="1094"/>
      <c r="H2" s="1094"/>
      <c r="I2" s="1094"/>
      <c r="J2" s="1094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88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88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88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88"/>
    </row>
    <row r="10" spans="1:15" s="551" customFormat="1" ht="57" customHeight="1" x14ac:dyDescent="0.3">
      <c r="A10" s="1095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88"/>
    </row>
    <row r="11" spans="1:15" s="551" customFormat="1" ht="49.5" customHeight="1" x14ac:dyDescent="0.3">
      <c r="A11" s="1095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88"/>
    </row>
    <row r="12" spans="1:15" s="551" customFormat="1" ht="48" customHeight="1" x14ac:dyDescent="0.3">
      <c r="A12" s="1095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88"/>
    </row>
    <row r="13" spans="1:15" s="551" customFormat="1" ht="42.75" customHeight="1" x14ac:dyDescent="0.3">
      <c r="A13" s="1095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88"/>
    </row>
    <row r="14" spans="1:15" s="551" customFormat="1" ht="52.5" customHeight="1" x14ac:dyDescent="0.3">
      <c r="A14" s="1095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88"/>
    </row>
    <row r="15" spans="1:15" s="551" customFormat="1" ht="50.25" customHeight="1" x14ac:dyDescent="0.3">
      <c r="A15" s="1095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88"/>
    </row>
    <row r="16" spans="1:15" s="551" customFormat="1" ht="44.25" customHeight="1" x14ac:dyDescent="0.3">
      <c r="A16" s="1095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88"/>
    </row>
    <row r="17" spans="1:10" s="551" customFormat="1" ht="61.5" customHeight="1" x14ac:dyDescent="0.3">
      <c r="A17" s="1095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88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88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88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88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88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88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88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88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88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88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88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88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88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88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88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88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88"/>
    </row>
    <row r="37" spans="1:10" s="515" customFormat="1" ht="39" customHeight="1" x14ac:dyDescent="0.3">
      <c r="A37" s="1092" t="s">
        <v>555</v>
      </c>
      <c r="B37" s="1093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7" t="s">
        <v>1141</v>
      </c>
      <c r="B1" s="1087"/>
      <c r="C1" s="1087"/>
      <c r="D1" s="1087"/>
      <c r="E1" s="1087"/>
      <c r="F1" s="1087"/>
      <c r="G1" s="1087"/>
      <c r="H1" s="1087"/>
      <c r="I1" s="1087"/>
      <c r="J1" s="1087"/>
    </row>
    <row r="2" spans="1:17" x14ac:dyDescent="0.25">
      <c r="I2" s="713" t="s">
        <v>1130</v>
      </c>
    </row>
    <row r="3" spans="1:17" ht="19.5" customHeight="1" x14ac:dyDescent="0.25">
      <c r="A3" s="1083" t="s">
        <v>655</v>
      </c>
      <c r="B3" s="1083" t="s">
        <v>1105</v>
      </c>
      <c r="C3" s="1083" t="s">
        <v>901</v>
      </c>
      <c r="D3" s="1083" t="s">
        <v>1131</v>
      </c>
      <c r="E3" s="1083"/>
      <c r="F3" s="1083"/>
      <c r="G3" s="1083"/>
      <c r="H3" s="1083"/>
      <c r="I3" s="1083"/>
      <c r="J3" s="1083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83"/>
      <c r="B4" s="1083"/>
      <c r="C4" s="1083"/>
      <c r="D4" s="1083" t="s">
        <v>1132</v>
      </c>
      <c r="E4" s="1083"/>
      <c r="F4" s="1083"/>
      <c r="G4" s="1083" t="s">
        <v>1133</v>
      </c>
      <c r="H4" s="1083"/>
      <c r="I4" s="1083"/>
      <c r="J4" s="1083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83"/>
      <c r="B5" s="1083"/>
      <c r="C5" s="1083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83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96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97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97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97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97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97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97"/>
    </row>
    <row r="13" spans="1:17" x14ac:dyDescent="0.25">
      <c r="A13" s="1082" t="s">
        <v>324</v>
      </c>
      <c r="B13" s="1082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98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19" t="s">
        <v>654</v>
      </c>
      <c r="B5" s="1019"/>
      <c r="C5" s="1019"/>
      <c r="D5" s="1019"/>
      <c r="E5" s="1019"/>
      <c r="F5" s="1019"/>
      <c r="G5" s="1019"/>
      <c r="H5" s="1019"/>
      <c r="I5" s="1019"/>
      <c r="J5" s="1019"/>
    </row>
    <row r="6" spans="1:10" s="234" customFormat="1" ht="40.5" customHeight="1" x14ac:dyDescent="0.25">
      <c r="A6" s="1020" t="s">
        <v>655</v>
      </c>
      <c r="B6" s="1023" t="s">
        <v>353</v>
      </c>
      <c r="C6" s="1023" t="s">
        <v>656</v>
      </c>
      <c r="D6" s="1023" t="s">
        <v>657</v>
      </c>
      <c r="E6" s="1023" t="s">
        <v>658</v>
      </c>
      <c r="F6" s="1023" t="s">
        <v>544</v>
      </c>
      <c r="G6" s="1024" t="s">
        <v>659</v>
      </c>
      <c r="H6" s="1012" t="s">
        <v>660</v>
      </c>
      <c r="I6" s="1013"/>
      <c r="J6" s="1014"/>
    </row>
    <row r="7" spans="1:10" s="234" customFormat="1" ht="25.5" customHeight="1" x14ac:dyDescent="0.25">
      <c r="A7" s="1021"/>
      <c r="B7" s="1023"/>
      <c r="C7" s="1023"/>
      <c r="D7" s="1023"/>
      <c r="E7" s="1023"/>
      <c r="F7" s="1023"/>
      <c r="G7" s="1024"/>
      <c r="H7" s="1012" t="s">
        <v>543</v>
      </c>
      <c r="I7" s="1013"/>
      <c r="J7" s="1014"/>
    </row>
    <row r="8" spans="1:10" s="234" customFormat="1" ht="40.5" customHeight="1" x14ac:dyDescent="0.25">
      <c r="A8" s="1022"/>
      <c r="B8" s="1023"/>
      <c r="C8" s="1023"/>
      <c r="D8" s="1023"/>
      <c r="E8" s="1023"/>
      <c r="F8" s="1023"/>
      <c r="G8" s="1024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1015"/>
      <c r="B10" s="1016"/>
      <c r="C10" s="1016"/>
      <c r="D10" s="1016"/>
      <c r="E10" s="1016"/>
      <c r="F10" s="1016"/>
      <c r="G10" s="1016"/>
      <c r="H10" s="1016"/>
      <c r="I10" s="1016"/>
      <c r="J10" s="1016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1017" t="s">
        <v>693</v>
      </c>
      <c r="B125" s="1018"/>
      <c r="C125" s="1018"/>
      <c r="D125" s="1018"/>
      <c r="E125" s="1018"/>
      <c r="F125" s="1018"/>
      <c r="G125" s="1018"/>
      <c r="H125" s="1018"/>
      <c r="I125" s="1018"/>
      <c r="J125" s="1018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102" t="s">
        <v>134</v>
      </c>
      <c r="B3" s="1103" t="s">
        <v>135</v>
      </c>
      <c r="C3" s="1103" t="s">
        <v>136</v>
      </c>
      <c r="D3" s="1102" t="s">
        <v>20</v>
      </c>
      <c r="E3" s="1102" t="s">
        <v>113</v>
      </c>
      <c r="F3" s="1102" t="s">
        <v>137</v>
      </c>
      <c r="G3" s="1100" t="s">
        <v>147</v>
      </c>
      <c r="H3" s="1101" t="s">
        <v>138</v>
      </c>
      <c r="I3" s="1101"/>
      <c r="J3" s="1100" t="s">
        <v>140</v>
      </c>
      <c r="K3" s="1101" t="s">
        <v>138</v>
      </c>
      <c r="L3" s="1101"/>
      <c r="M3" s="1101"/>
      <c r="N3" s="1101"/>
      <c r="O3" s="1101"/>
      <c r="P3" s="1101"/>
      <c r="Q3" s="1101"/>
      <c r="R3" s="1101"/>
      <c r="S3" s="1101"/>
      <c r="T3" s="1101"/>
      <c r="U3" s="44"/>
      <c r="V3" s="44"/>
      <c r="W3" s="44"/>
      <c r="X3" s="44"/>
      <c r="Y3" s="44"/>
      <c r="Z3" s="1100" t="s">
        <v>29</v>
      </c>
      <c r="AA3" s="1101" t="s">
        <v>138</v>
      </c>
      <c r="AB3" s="1101"/>
    </row>
    <row r="4" spans="1:28" s="4" customFormat="1" ht="18.75" customHeight="1" x14ac:dyDescent="0.25">
      <c r="A4" s="1102"/>
      <c r="B4" s="1103"/>
      <c r="C4" s="1103"/>
      <c r="D4" s="1102"/>
      <c r="E4" s="1102"/>
      <c r="F4" s="1102"/>
      <c r="G4" s="1100"/>
      <c r="H4" s="44"/>
      <c r="I4" s="44"/>
      <c r="J4" s="1100"/>
      <c r="K4" s="1104" t="s">
        <v>139</v>
      </c>
      <c r="L4" s="1102" t="s">
        <v>138</v>
      </c>
      <c r="M4" s="1102"/>
      <c r="N4" s="1102"/>
      <c r="O4" s="1102"/>
      <c r="P4" s="1102"/>
      <c r="Q4" s="1102"/>
      <c r="R4" s="1102"/>
      <c r="S4" s="1102"/>
      <c r="T4" s="1104" t="s">
        <v>103</v>
      </c>
      <c r="U4" s="5"/>
      <c r="V4" s="5"/>
      <c r="W4" s="5"/>
      <c r="X4" s="5"/>
      <c r="Y4" s="5"/>
      <c r="Z4" s="1100"/>
      <c r="AA4" s="44"/>
      <c r="AB4" s="44"/>
    </row>
    <row r="5" spans="1:28" s="6" customFormat="1" ht="100.5" customHeight="1" x14ac:dyDescent="0.25">
      <c r="A5" s="1102"/>
      <c r="B5" s="1103"/>
      <c r="C5" s="1103"/>
      <c r="D5" s="1102"/>
      <c r="E5" s="1102"/>
      <c r="F5" s="1102"/>
      <c r="G5" s="1100"/>
      <c r="H5" s="5" t="s">
        <v>139</v>
      </c>
      <c r="I5" s="5" t="s">
        <v>103</v>
      </c>
      <c r="J5" s="1100"/>
      <c r="K5" s="1104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4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100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2" t="s">
        <v>134</v>
      </c>
      <c r="B4" s="1103" t="s">
        <v>135</v>
      </c>
      <c r="C4" s="1103" t="s">
        <v>136</v>
      </c>
      <c r="D4" s="1102" t="s">
        <v>20</v>
      </c>
      <c r="E4" s="1102" t="s">
        <v>113</v>
      </c>
      <c r="F4" s="1102" t="s">
        <v>137</v>
      </c>
      <c r="G4" s="1100" t="s">
        <v>147</v>
      </c>
      <c r="H4" s="1105" t="s">
        <v>138</v>
      </c>
      <c r="I4" s="1106"/>
      <c r="J4" s="1100" t="s">
        <v>140</v>
      </c>
      <c r="K4" s="1105" t="s">
        <v>138</v>
      </c>
      <c r="L4" s="1107"/>
      <c r="M4" s="1107"/>
      <c r="N4" s="1107"/>
      <c r="O4" s="1107"/>
      <c r="P4" s="1107"/>
      <c r="Q4" s="1107"/>
      <c r="R4" s="1107"/>
      <c r="S4" s="1107"/>
      <c r="T4" s="1106"/>
      <c r="U4" s="44"/>
      <c r="V4" s="44"/>
      <c r="W4" s="44"/>
      <c r="X4" s="44"/>
      <c r="Y4" s="44"/>
      <c r="Z4" s="1100" t="s">
        <v>29</v>
      </c>
      <c r="AA4" s="1105" t="s">
        <v>138</v>
      </c>
      <c r="AB4" s="1106"/>
    </row>
    <row r="5" spans="1:28" s="4" customFormat="1" ht="18.75" customHeight="1" x14ac:dyDescent="0.25">
      <c r="A5" s="1102"/>
      <c r="B5" s="1103"/>
      <c r="C5" s="1103"/>
      <c r="D5" s="1102"/>
      <c r="E5" s="1102"/>
      <c r="F5" s="1102"/>
      <c r="G5" s="1100"/>
      <c r="H5" s="44"/>
      <c r="I5" s="44"/>
      <c r="J5" s="1100"/>
      <c r="K5" s="1104" t="s">
        <v>139</v>
      </c>
      <c r="L5" s="1102" t="s">
        <v>138</v>
      </c>
      <c r="M5" s="1102"/>
      <c r="N5" s="1102"/>
      <c r="O5" s="1102"/>
      <c r="P5" s="1102"/>
      <c r="Q5" s="1102"/>
      <c r="R5" s="1102"/>
      <c r="S5" s="1102"/>
      <c r="T5" s="1104" t="s">
        <v>103</v>
      </c>
      <c r="U5" s="5"/>
      <c r="V5" s="5"/>
      <c r="W5" s="5"/>
      <c r="X5" s="5"/>
      <c r="Y5" s="5"/>
      <c r="Z5" s="1100"/>
      <c r="AA5" s="44"/>
      <c r="AB5" s="44"/>
    </row>
    <row r="6" spans="1:28" s="6" customFormat="1" ht="100.5" customHeight="1" x14ac:dyDescent="0.25">
      <c r="A6" s="1102"/>
      <c r="B6" s="1103"/>
      <c r="C6" s="1103"/>
      <c r="D6" s="1102"/>
      <c r="E6" s="1102"/>
      <c r="F6" s="1102"/>
      <c r="G6" s="1100"/>
      <c r="H6" s="5" t="s">
        <v>139</v>
      </c>
      <c r="I6" s="5" t="s">
        <v>103</v>
      </c>
      <c r="J6" s="1100"/>
      <c r="K6" s="1104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4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0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2" t="s">
        <v>134</v>
      </c>
      <c r="B4" s="1103" t="s">
        <v>135</v>
      </c>
      <c r="C4" s="1103" t="s">
        <v>136</v>
      </c>
      <c r="D4" s="1102" t="s">
        <v>20</v>
      </c>
      <c r="E4" s="1102" t="s">
        <v>113</v>
      </c>
      <c r="F4" s="1102" t="s">
        <v>137</v>
      </c>
      <c r="G4" s="1100" t="s">
        <v>147</v>
      </c>
      <c r="H4" s="1105" t="s">
        <v>138</v>
      </c>
      <c r="I4" s="1106"/>
      <c r="J4" s="1100" t="s">
        <v>140</v>
      </c>
      <c r="K4" s="1105" t="s">
        <v>138</v>
      </c>
      <c r="L4" s="1107"/>
      <c r="M4" s="1107"/>
      <c r="N4" s="1107"/>
      <c r="O4" s="1107"/>
      <c r="P4" s="1107"/>
      <c r="Q4" s="1107"/>
      <c r="R4" s="1107"/>
      <c r="S4" s="1107"/>
      <c r="T4" s="1106"/>
      <c r="U4" s="44"/>
      <c r="V4" s="44"/>
      <c r="W4" s="44"/>
      <c r="X4" s="44"/>
      <c r="Y4" s="44"/>
      <c r="Z4" s="1100" t="s">
        <v>29</v>
      </c>
      <c r="AA4" s="1105" t="s">
        <v>138</v>
      </c>
      <c r="AB4" s="1106"/>
    </row>
    <row r="5" spans="1:28" s="4" customFormat="1" ht="18.75" customHeight="1" x14ac:dyDescent="0.25">
      <c r="A5" s="1102"/>
      <c r="B5" s="1103"/>
      <c r="C5" s="1103"/>
      <c r="D5" s="1102"/>
      <c r="E5" s="1102"/>
      <c r="F5" s="1102"/>
      <c r="G5" s="1100"/>
      <c r="H5" s="44"/>
      <c r="I5" s="44"/>
      <c r="J5" s="1100"/>
      <c r="K5" s="1104" t="s">
        <v>139</v>
      </c>
      <c r="L5" s="1102" t="s">
        <v>138</v>
      </c>
      <c r="M5" s="1102"/>
      <c r="N5" s="1102"/>
      <c r="O5" s="1102"/>
      <c r="P5" s="1102"/>
      <c r="Q5" s="1102"/>
      <c r="R5" s="1102"/>
      <c r="S5" s="1102"/>
      <c r="T5" s="1104" t="s">
        <v>103</v>
      </c>
      <c r="U5" s="5"/>
      <c r="V5" s="5"/>
      <c r="W5" s="5"/>
      <c r="X5" s="5"/>
      <c r="Y5" s="5"/>
      <c r="Z5" s="1100"/>
      <c r="AA5" s="44"/>
      <c r="AB5" s="44"/>
    </row>
    <row r="6" spans="1:28" s="6" customFormat="1" ht="100.5" customHeight="1" x14ac:dyDescent="0.25">
      <c r="A6" s="1102"/>
      <c r="B6" s="1103"/>
      <c r="C6" s="1103"/>
      <c r="D6" s="1102"/>
      <c r="E6" s="1102"/>
      <c r="F6" s="1102"/>
      <c r="G6" s="1100"/>
      <c r="H6" s="5" t="s">
        <v>139</v>
      </c>
      <c r="I6" s="5" t="s">
        <v>103</v>
      </c>
      <c r="J6" s="1100"/>
      <c r="K6" s="1104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4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0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9" t="s">
        <v>508</v>
      </c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1099"/>
      <c r="Z1" s="1099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102" t="s">
        <v>134</v>
      </c>
      <c r="B4" s="1103" t="s">
        <v>135</v>
      </c>
      <c r="C4" s="1103" t="s">
        <v>136</v>
      </c>
      <c r="D4" s="1102" t="s">
        <v>20</v>
      </c>
      <c r="E4" s="1102" t="s">
        <v>113</v>
      </c>
      <c r="F4" s="1102" t="s">
        <v>137</v>
      </c>
      <c r="G4" s="1100" t="s">
        <v>147</v>
      </c>
      <c r="H4" s="1105" t="s">
        <v>138</v>
      </c>
      <c r="I4" s="1106"/>
      <c r="J4" s="1100" t="s">
        <v>140</v>
      </c>
      <c r="K4" s="1105" t="s">
        <v>138</v>
      </c>
      <c r="L4" s="1107"/>
      <c r="M4" s="1107"/>
      <c r="N4" s="1107"/>
      <c r="O4" s="1107"/>
      <c r="P4" s="1107"/>
      <c r="Q4" s="1107"/>
      <c r="R4" s="1107"/>
      <c r="S4" s="1107"/>
      <c r="T4" s="1106"/>
      <c r="U4" s="44"/>
      <c r="V4" s="44"/>
      <c r="W4" s="44"/>
      <c r="X4" s="44"/>
      <c r="Y4" s="44"/>
      <c r="Z4" s="1100" t="s">
        <v>29</v>
      </c>
      <c r="AA4" s="1105" t="s">
        <v>138</v>
      </c>
      <c r="AB4" s="1106"/>
    </row>
    <row r="5" spans="1:28" s="4" customFormat="1" ht="18.75" customHeight="1" x14ac:dyDescent="0.25">
      <c r="A5" s="1102"/>
      <c r="B5" s="1103"/>
      <c r="C5" s="1103"/>
      <c r="D5" s="1102"/>
      <c r="E5" s="1102"/>
      <c r="F5" s="1102"/>
      <c r="G5" s="1100"/>
      <c r="H5" s="44"/>
      <c r="I5" s="44"/>
      <c r="J5" s="1100"/>
      <c r="K5" s="1104" t="s">
        <v>139</v>
      </c>
      <c r="L5" s="1102" t="s">
        <v>138</v>
      </c>
      <c r="M5" s="1102"/>
      <c r="N5" s="1102"/>
      <c r="O5" s="1102"/>
      <c r="P5" s="1102"/>
      <c r="Q5" s="1102"/>
      <c r="R5" s="1102"/>
      <c r="S5" s="1102"/>
      <c r="T5" s="1104" t="s">
        <v>103</v>
      </c>
      <c r="U5" s="5"/>
      <c r="V5" s="5"/>
      <c r="W5" s="5"/>
      <c r="X5" s="5"/>
      <c r="Y5" s="5"/>
      <c r="Z5" s="1100"/>
      <c r="AA5" s="44"/>
      <c r="AB5" s="44"/>
    </row>
    <row r="6" spans="1:28" s="6" customFormat="1" ht="100.5" customHeight="1" x14ac:dyDescent="0.25">
      <c r="A6" s="1102"/>
      <c r="B6" s="1103"/>
      <c r="C6" s="1103"/>
      <c r="D6" s="1102"/>
      <c r="E6" s="1102"/>
      <c r="F6" s="1102"/>
      <c r="G6" s="1100"/>
      <c r="H6" s="5" t="s">
        <v>139</v>
      </c>
      <c r="I6" s="5" t="s">
        <v>103</v>
      </c>
      <c r="J6" s="1100"/>
      <c r="K6" s="1104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4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100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108" t="s">
        <v>848</v>
      </c>
      <c r="B2" s="1108"/>
      <c r="C2" s="1108"/>
      <c r="D2" s="1108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113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114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114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114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114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114"/>
    </row>
    <row r="15" spans="1:5" ht="20.25" customHeight="1" x14ac:dyDescent="0.25">
      <c r="A15" s="406" t="s">
        <v>830</v>
      </c>
      <c r="B15" s="390" t="s">
        <v>86</v>
      </c>
      <c r="C15" s="423"/>
      <c r="D15" s="1114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114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114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114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114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114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115"/>
    </row>
    <row r="22" spans="1:5" ht="26.25" hidden="1" customHeight="1" outlineLevel="1" x14ac:dyDescent="0.25">
      <c r="A22" s="1118" t="s">
        <v>839</v>
      </c>
      <c r="B22" s="1119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116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109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117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109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110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111" t="s">
        <v>828</v>
      </c>
      <c r="B39" s="1112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0"/>
  <sheetViews>
    <sheetView view="pageBreakPreview" zoomScaleNormal="100" zoomScaleSheetLayoutView="100" workbookViewId="0">
      <selection activeCell="Q82" sqref="Q82"/>
    </sheetView>
  </sheetViews>
  <sheetFormatPr defaultColWidth="9.140625" defaultRowHeight="15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8" width="12" style="947" hidden="1" customWidth="1" outlineLevel="1"/>
    <col min="9" max="9" width="12" style="947" customWidth="1" collapsed="1"/>
    <col min="10" max="11" width="12" style="947" customWidth="1"/>
    <col min="12" max="12" width="12.28515625" style="892" customWidth="1"/>
    <col min="13" max="13" width="11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1288</v>
      </c>
      <c r="J1" s="890"/>
      <c r="K1" s="890"/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  <c r="K2" s="890"/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78"/>
      <c r="I3" s="976" t="s">
        <v>352</v>
      </c>
      <c r="J3" s="982"/>
      <c r="K3" s="982"/>
      <c r="L3" s="976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1279</v>
      </c>
      <c r="J4" s="890"/>
      <c r="K4" s="890"/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926"/>
      <c r="K5" s="926"/>
      <c r="L5" s="893"/>
      <c r="M5" s="893"/>
    </row>
    <row r="6" spans="1:15" s="898" customFormat="1" ht="33" customHeight="1" x14ac:dyDescent="0.25">
      <c r="A6" s="1041" t="s">
        <v>1271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</row>
    <row r="7" spans="1:15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928"/>
      <c r="K7" s="928"/>
      <c r="L7" s="761"/>
      <c r="M7" s="870" t="s">
        <v>719</v>
      </c>
    </row>
    <row r="8" spans="1:15" s="929" customFormat="1" ht="29.25" customHeight="1" x14ac:dyDescent="0.2">
      <c r="A8" s="1028" t="s">
        <v>353</v>
      </c>
      <c r="B8" s="1030" t="s">
        <v>544</v>
      </c>
      <c r="C8" s="1053" t="s">
        <v>354</v>
      </c>
      <c r="D8" s="1030" t="s">
        <v>355</v>
      </c>
      <c r="E8" s="1031" t="s">
        <v>545</v>
      </c>
      <c r="F8" s="1031" t="s">
        <v>546</v>
      </c>
      <c r="G8" s="985" t="s">
        <v>720</v>
      </c>
      <c r="H8" s="986"/>
      <c r="I8" s="1049" t="s">
        <v>720</v>
      </c>
      <c r="J8" s="1049"/>
      <c r="K8" s="1050"/>
      <c r="L8" s="1031" t="s">
        <v>721</v>
      </c>
      <c r="M8" s="1031" t="s">
        <v>1261</v>
      </c>
    </row>
    <row r="9" spans="1:15" s="929" customFormat="1" ht="63.75" customHeight="1" x14ac:dyDescent="0.2">
      <c r="A9" s="1028"/>
      <c r="B9" s="1030"/>
      <c r="C9" s="1053"/>
      <c r="D9" s="1030"/>
      <c r="E9" s="1031"/>
      <c r="F9" s="1031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736</v>
      </c>
      <c r="L9" s="1031"/>
      <c r="M9" s="1031"/>
    </row>
    <row r="10" spans="1:15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930"/>
      <c r="K10" s="930"/>
      <c r="L10" s="778">
        <v>10</v>
      </c>
      <c r="M10" s="930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SUM(J12+J83+J129)</f>
        <v>0</v>
      </c>
      <c r="K11" s="856">
        <f>I11+J11</f>
        <v>18427.199999999997</v>
      </c>
      <c r="L11" s="856">
        <f>SUM(L12+L83)</f>
        <v>126.4</v>
      </c>
      <c r="M11" s="856">
        <f>SUM(M12+M83)</f>
        <v>126.4</v>
      </c>
      <c r="O11" s="932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SUM(J29+J48+J13+J73+J36+J78)</f>
        <v>0</v>
      </c>
      <c r="K12" s="856">
        <f t="shared" ref="K12:K15" si="1">I12+J12</f>
        <v>11692.699999999999</v>
      </c>
      <c r="L12" s="859">
        <f>SUM(L29+L48)</f>
        <v>126.4</v>
      </c>
      <c r="M12" s="859">
        <f>SUM(M29+M48)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>
        <f>SUM(J14+J25)</f>
        <v>0</v>
      </c>
      <c r="K13" s="856">
        <f t="shared" si="1"/>
        <v>1631.9999999999998</v>
      </c>
      <c r="L13" s="859"/>
      <c r="M13" s="859"/>
    </row>
    <row r="14" spans="1:15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81">
        <f t="shared" si="0"/>
        <v>1456.1</v>
      </c>
      <c r="J14" s="861">
        <f>SUM(J15)</f>
        <v>0</v>
      </c>
      <c r="K14" s="981">
        <f t="shared" si="1"/>
        <v>1456.1</v>
      </c>
      <c r="L14" s="861"/>
      <c r="M14" s="861"/>
    </row>
    <row r="15" spans="1:15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81">
        <f t="shared" si="0"/>
        <v>1456.1</v>
      </c>
      <c r="J15" s="861">
        <f>SUM(J20)</f>
        <v>0</v>
      </c>
      <c r="K15" s="981">
        <f t="shared" si="1"/>
        <v>1456.1</v>
      </c>
      <c r="L15" s="861"/>
      <c r="M15" s="861"/>
    </row>
    <row r="16" spans="1:15" ht="16.5" customHeight="1" x14ac:dyDescent="0.25">
      <c r="A16" s="753" t="s">
        <v>1294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K16" si="2">H17</f>
        <v>0</v>
      </c>
      <c r="I16" s="861">
        <f t="shared" si="2"/>
        <v>27.3</v>
      </c>
      <c r="J16" s="861">
        <f t="shared" si="2"/>
        <v>0</v>
      </c>
      <c r="K16" s="861">
        <f t="shared" si="2"/>
        <v>27.3</v>
      </c>
      <c r="L16" s="861"/>
      <c r="M16" s="861"/>
    </row>
    <row r="17" spans="1:15" ht="21" customHeight="1" x14ac:dyDescent="0.25">
      <c r="A17" s="753" t="s">
        <v>1295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>
        <f>I17+J17</f>
        <v>27.3</v>
      </c>
      <c r="L17" s="861"/>
      <c r="M17" s="861"/>
    </row>
    <row r="18" spans="1:15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81">
        <f t="shared" si="0"/>
        <v>100</v>
      </c>
      <c r="J18" s="861">
        <f>SUM(J19)</f>
        <v>0</v>
      </c>
      <c r="K18" s="981">
        <f t="shared" ref="K18:K24" si="3">I18+J18</f>
        <v>100</v>
      </c>
      <c r="L18" s="861">
        <f t="shared" ref="L18:M18" si="4">SUM(L19)</f>
        <v>0</v>
      </c>
      <c r="M18" s="861">
        <f t="shared" si="4"/>
        <v>0</v>
      </c>
    </row>
    <row r="19" spans="1:15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81">
        <f t="shared" si="0"/>
        <v>100</v>
      </c>
      <c r="J19" s="861"/>
      <c r="K19" s="981">
        <f t="shared" si="3"/>
        <v>100</v>
      </c>
      <c r="L19" s="861"/>
      <c r="M19" s="861"/>
    </row>
    <row r="20" spans="1:15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81">
        <f t="shared" si="0"/>
        <v>1328.8</v>
      </c>
      <c r="J20" s="861">
        <f>SUM(J21+J23)</f>
        <v>0</v>
      </c>
      <c r="K20" s="981">
        <f t="shared" si="3"/>
        <v>1328.8</v>
      </c>
      <c r="L20" s="861"/>
      <c r="M20" s="861"/>
      <c r="O20" s="933"/>
    </row>
    <row r="21" spans="1:15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81">
        <f t="shared" si="0"/>
        <v>1027.3000000000002</v>
      </c>
      <c r="J21" s="861">
        <f>SUM(J22)</f>
        <v>0</v>
      </c>
      <c r="K21" s="981">
        <f t="shared" si="3"/>
        <v>1027.3000000000002</v>
      </c>
      <c r="L21" s="861"/>
      <c r="M21" s="861"/>
    </row>
    <row r="22" spans="1:15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81">
        <f t="shared" si="0"/>
        <v>1027.3000000000002</v>
      </c>
      <c r="J22" s="861"/>
      <c r="K22" s="981">
        <f t="shared" si="3"/>
        <v>1027.3000000000002</v>
      </c>
      <c r="L22" s="861"/>
      <c r="M22" s="861"/>
    </row>
    <row r="23" spans="1:15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81">
        <f t="shared" si="0"/>
        <v>301.5</v>
      </c>
      <c r="J23" s="861">
        <f>SUM(J24)</f>
        <v>0</v>
      </c>
      <c r="K23" s="981">
        <f t="shared" si="3"/>
        <v>301.5</v>
      </c>
      <c r="L23" s="861"/>
      <c r="M23" s="861"/>
    </row>
    <row r="24" spans="1:15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81">
        <f t="shared" si="0"/>
        <v>301.5</v>
      </c>
      <c r="J24" s="861"/>
      <c r="K24" s="981">
        <f t="shared" si="3"/>
        <v>301.5</v>
      </c>
      <c r="L24" s="861"/>
      <c r="M24" s="861"/>
    </row>
    <row r="25" spans="1:15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K25" si="5">H26</f>
        <v>0</v>
      </c>
      <c r="I25" s="859">
        <f t="shared" si="5"/>
        <v>175.89999999999998</v>
      </c>
      <c r="J25" s="859">
        <f t="shared" si="5"/>
        <v>0</v>
      </c>
      <c r="K25" s="859">
        <f t="shared" si="5"/>
        <v>175.89999999999998</v>
      </c>
      <c r="L25" s="859"/>
      <c r="M25" s="859"/>
    </row>
    <row r="26" spans="1:15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6">SUM(G26:H26)</f>
        <v>175.89999999999998</v>
      </c>
      <c r="J26" s="861">
        <f>SUM(J27:J28)</f>
        <v>0</v>
      </c>
      <c r="K26" s="861">
        <f t="shared" ref="K26:K27" si="7">SUM(I26:J26)</f>
        <v>175.89999999999998</v>
      </c>
      <c r="L26" s="861"/>
      <c r="M26" s="861"/>
    </row>
    <row r="27" spans="1:15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6"/>
        <v>1.2</v>
      </c>
      <c r="J27" s="861"/>
      <c r="K27" s="861">
        <f t="shared" si="7"/>
        <v>1.2</v>
      </c>
      <c r="L27" s="861"/>
      <c r="M27" s="861"/>
    </row>
    <row r="28" spans="1:15" ht="41.25" customHeight="1" x14ac:dyDescent="0.25">
      <c r="A28" s="319" t="s">
        <v>1272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>
        <f>SUM(I28:J28)</f>
        <v>174.7</v>
      </c>
      <c r="L28" s="861"/>
      <c r="M28" s="861"/>
    </row>
    <row r="29" spans="1:15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J33" si="8">G30</f>
        <v>5754.3</v>
      </c>
      <c r="H29" s="859">
        <f t="shared" si="8"/>
        <v>0</v>
      </c>
      <c r="I29" s="856">
        <f t="shared" si="0"/>
        <v>5754.3</v>
      </c>
      <c r="J29" s="859">
        <f t="shared" si="8"/>
        <v>0</v>
      </c>
      <c r="K29" s="856">
        <f t="shared" ref="K29:K34" si="9">I29+J29</f>
        <v>5754.3</v>
      </c>
      <c r="L29" s="859"/>
      <c r="M29" s="859"/>
    </row>
    <row r="30" spans="1:15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8"/>
        <v>5754.3</v>
      </c>
      <c r="H30" s="859">
        <f t="shared" si="8"/>
        <v>0</v>
      </c>
      <c r="I30" s="856">
        <f t="shared" si="0"/>
        <v>5754.3</v>
      </c>
      <c r="J30" s="859">
        <f t="shared" si="8"/>
        <v>0</v>
      </c>
      <c r="K30" s="856">
        <f t="shared" si="9"/>
        <v>5754.3</v>
      </c>
      <c r="L30" s="859"/>
      <c r="M30" s="859"/>
    </row>
    <row r="31" spans="1:15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8"/>
        <v>5754.3</v>
      </c>
      <c r="H31" s="861">
        <f t="shared" si="8"/>
        <v>0</v>
      </c>
      <c r="I31" s="981">
        <f t="shared" si="0"/>
        <v>5754.3</v>
      </c>
      <c r="J31" s="861">
        <f t="shared" si="8"/>
        <v>0</v>
      </c>
      <c r="K31" s="981">
        <f t="shared" si="9"/>
        <v>5754.3</v>
      </c>
      <c r="L31" s="861"/>
      <c r="M31" s="861"/>
    </row>
    <row r="32" spans="1:15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8"/>
        <v>5754.3</v>
      </c>
      <c r="H32" s="861">
        <f t="shared" si="8"/>
        <v>0</v>
      </c>
      <c r="I32" s="981">
        <f t="shared" si="0"/>
        <v>5754.3</v>
      </c>
      <c r="J32" s="861">
        <f t="shared" si="8"/>
        <v>0</v>
      </c>
      <c r="K32" s="981">
        <f t="shared" si="9"/>
        <v>5754.3</v>
      </c>
      <c r="L32" s="861"/>
      <c r="M32" s="861"/>
    </row>
    <row r="33" spans="1:13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8"/>
        <v>5754.3</v>
      </c>
      <c r="H33" s="861">
        <f t="shared" si="8"/>
        <v>0</v>
      </c>
      <c r="I33" s="981">
        <f t="shared" si="0"/>
        <v>5754.3</v>
      </c>
      <c r="J33" s="861">
        <f t="shared" si="8"/>
        <v>0</v>
      </c>
      <c r="K33" s="981">
        <f t="shared" si="9"/>
        <v>5754.3</v>
      </c>
      <c r="L33" s="861"/>
      <c r="M33" s="861"/>
    </row>
    <row r="34" spans="1:13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81">
        <f t="shared" si="0"/>
        <v>5754.3</v>
      </c>
      <c r="J34" s="861"/>
      <c r="K34" s="981">
        <f t="shared" si="9"/>
        <v>5754.3</v>
      </c>
      <c r="L34" s="861"/>
      <c r="M34" s="861"/>
    </row>
    <row r="35" spans="1:13" ht="17.25" customHeight="1" x14ac:dyDescent="0.25">
      <c r="A35" s="367" t="s">
        <v>1280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:K35" si="10">SUM(I36)</f>
        <v>2885.3</v>
      </c>
      <c r="J35" s="859">
        <f>SUM(J36)</f>
        <v>0</v>
      </c>
      <c r="K35" s="859">
        <f t="shared" si="10"/>
        <v>2885.3</v>
      </c>
      <c r="L35" s="859"/>
      <c r="M35" s="859"/>
    </row>
    <row r="36" spans="1:13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>
        <f>SUM(J37)</f>
        <v>0</v>
      </c>
      <c r="K36" s="856">
        <f t="shared" ref="K36" si="11">I36+J36</f>
        <v>2885.3</v>
      </c>
      <c r="L36" s="859"/>
      <c r="M36" s="859"/>
    </row>
    <row r="37" spans="1:13" s="898" customFormat="1" ht="21" customHeight="1" x14ac:dyDescent="0.25">
      <c r="A37" s="754" t="s">
        <v>1281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:K37" si="12">SUM(I38+I40)</f>
        <v>2885.3</v>
      </c>
      <c r="J37" s="861">
        <f>SUM(J38+J40)</f>
        <v>0</v>
      </c>
      <c r="K37" s="861">
        <f t="shared" si="12"/>
        <v>2885.3</v>
      </c>
      <c r="L37" s="859"/>
      <c r="M37" s="859"/>
    </row>
    <row r="38" spans="1:13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80">
        <f>SUM(G38:H38)</f>
        <v>1921</v>
      </c>
      <c r="J38" s="861">
        <f>SUM(J39)</f>
        <v>0</v>
      </c>
      <c r="K38" s="980">
        <f>SUM(I38:J38)</f>
        <v>1921</v>
      </c>
      <c r="L38" s="859"/>
      <c r="M38" s="859"/>
    </row>
    <row r="39" spans="1:13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80">
        <f t="shared" ref="I39:I41" si="13">SUM(G39:H39)</f>
        <v>1921</v>
      </c>
      <c r="J39" s="861"/>
      <c r="K39" s="980">
        <f t="shared" ref="K39:K41" si="14">SUM(I39:J39)</f>
        <v>1921</v>
      </c>
      <c r="L39" s="859"/>
      <c r="M39" s="859"/>
    </row>
    <row r="40" spans="1:13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80">
        <f t="shared" si="13"/>
        <v>964.3</v>
      </c>
      <c r="J40" s="861">
        <f>SUM(J41)</f>
        <v>0</v>
      </c>
      <c r="K40" s="980">
        <f t="shared" si="14"/>
        <v>964.3</v>
      </c>
      <c r="L40" s="859"/>
      <c r="M40" s="859"/>
    </row>
    <row r="41" spans="1:13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80">
        <f t="shared" si="13"/>
        <v>964.3</v>
      </c>
      <c r="J41" s="861"/>
      <c r="K41" s="980">
        <f t="shared" si="14"/>
        <v>964.3</v>
      </c>
      <c r="L41" s="859"/>
      <c r="M41" s="859"/>
    </row>
    <row r="42" spans="1:13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15">SUM(G43)</f>
        <v>0</v>
      </c>
      <c r="H42" s="861"/>
      <c r="I42" s="856">
        <f t="shared" si="0"/>
        <v>0</v>
      </c>
      <c r="J42" s="861"/>
      <c r="K42" s="856">
        <f t="shared" ref="K42:K63" si="16">I42+J42</f>
        <v>0</v>
      </c>
      <c r="L42" s="861">
        <v>0</v>
      </c>
      <c r="M42" s="861">
        <v>0</v>
      </c>
    </row>
    <row r="43" spans="1:13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15"/>
        <v>0</v>
      </c>
      <c r="H43" s="861"/>
      <c r="I43" s="856">
        <f t="shared" si="0"/>
        <v>0</v>
      </c>
      <c r="J43" s="861"/>
      <c r="K43" s="856">
        <f t="shared" si="16"/>
        <v>0</v>
      </c>
      <c r="L43" s="861">
        <v>0</v>
      </c>
      <c r="M43" s="861">
        <v>0</v>
      </c>
    </row>
    <row r="44" spans="1:13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15"/>
        <v>0</v>
      </c>
      <c r="H44" s="861"/>
      <c r="I44" s="856">
        <f t="shared" si="0"/>
        <v>0</v>
      </c>
      <c r="J44" s="861"/>
      <c r="K44" s="856">
        <f t="shared" si="16"/>
        <v>0</v>
      </c>
      <c r="L44" s="861">
        <v>0</v>
      </c>
      <c r="M44" s="861">
        <v>0</v>
      </c>
    </row>
    <row r="45" spans="1:13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15"/>
        <v>0</v>
      </c>
      <c r="H45" s="861"/>
      <c r="I45" s="856">
        <f t="shared" si="0"/>
        <v>0</v>
      </c>
      <c r="J45" s="861"/>
      <c r="K45" s="856">
        <f t="shared" si="16"/>
        <v>0</v>
      </c>
      <c r="L45" s="861"/>
      <c r="M45" s="861"/>
    </row>
    <row r="46" spans="1:13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15"/>
        <v>0</v>
      </c>
      <c r="H46" s="861"/>
      <c r="I46" s="856">
        <f t="shared" si="0"/>
        <v>0</v>
      </c>
      <c r="J46" s="861"/>
      <c r="K46" s="856">
        <f t="shared" si="16"/>
        <v>0</v>
      </c>
      <c r="L46" s="861">
        <v>0</v>
      </c>
      <c r="M46" s="861">
        <v>0</v>
      </c>
    </row>
    <row r="47" spans="1:13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/>
      <c r="K47" s="856">
        <f t="shared" si="16"/>
        <v>0</v>
      </c>
      <c r="L47" s="861">
        <v>0</v>
      </c>
      <c r="M47" s="861">
        <v>0</v>
      </c>
    </row>
    <row r="48" spans="1:13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0</v>
      </c>
      <c r="K48" s="856">
        <f t="shared" si="16"/>
        <v>671.4</v>
      </c>
      <c r="L48" s="859">
        <f>SUM(L49)</f>
        <v>126.4</v>
      </c>
      <c r="M48" s="859">
        <f>SUM(M49)</f>
        <v>126.4</v>
      </c>
    </row>
    <row r="49" spans="1:13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0</v>
      </c>
      <c r="K49" s="856">
        <f t="shared" si="16"/>
        <v>671.4</v>
      </c>
      <c r="L49" s="859">
        <f>SUM(L50+L60)</f>
        <v>126.4</v>
      </c>
      <c r="M49" s="859">
        <f>SUM(M50+M60)</f>
        <v>126.4</v>
      </c>
    </row>
    <row r="50" spans="1:13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81">
        <f t="shared" si="0"/>
        <v>200</v>
      </c>
      <c r="J50" s="861">
        <f>SUM(J51)</f>
        <v>0</v>
      </c>
      <c r="K50" s="981">
        <f t="shared" si="16"/>
        <v>200</v>
      </c>
      <c r="L50" s="861"/>
      <c r="M50" s="861"/>
    </row>
    <row r="51" spans="1:13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81">
        <f t="shared" si="0"/>
        <v>200</v>
      </c>
      <c r="J51" s="861">
        <f>SUM(J56+J52)</f>
        <v>0</v>
      </c>
      <c r="K51" s="981">
        <f t="shared" si="16"/>
        <v>200</v>
      </c>
      <c r="L51" s="861"/>
      <c r="M51" s="861"/>
    </row>
    <row r="52" spans="1:13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J54" si="17">SUM(G53)</f>
        <v>0</v>
      </c>
      <c r="H52" s="861">
        <f t="shared" si="17"/>
        <v>0</v>
      </c>
      <c r="I52" s="981">
        <f t="shared" si="0"/>
        <v>0</v>
      </c>
      <c r="J52" s="861">
        <f t="shared" si="17"/>
        <v>0</v>
      </c>
      <c r="K52" s="981">
        <f t="shared" si="16"/>
        <v>0</v>
      </c>
      <c r="L52" s="861"/>
      <c r="M52" s="861"/>
    </row>
    <row r="53" spans="1:13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7"/>
        <v>0</v>
      </c>
      <c r="H53" s="861">
        <f t="shared" si="17"/>
        <v>0</v>
      </c>
      <c r="I53" s="981">
        <f t="shared" si="0"/>
        <v>0</v>
      </c>
      <c r="J53" s="861">
        <f t="shared" si="17"/>
        <v>0</v>
      </c>
      <c r="K53" s="981">
        <f t="shared" si="16"/>
        <v>0</v>
      </c>
      <c r="L53" s="861"/>
      <c r="M53" s="861"/>
    </row>
    <row r="54" spans="1:13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7"/>
        <v>0</v>
      </c>
      <c r="H54" s="861">
        <f t="shared" si="17"/>
        <v>0</v>
      </c>
      <c r="I54" s="981">
        <f t="shared" si="0"/>
        <v>0</v>
      </c>
      <c r="J54" s="861">
        <f t="shared" si="17"/>
        <v>0</v>
      </c>
      <c r="K54" s="981">
        <f t="shared" si="16"/>
        <v>0</v>
      </c>
      <c r="L54" s="861"/>
      <c r="M54" s="861"/>
    </row>
    <row r="55" spans="1:13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81">
        <f t="shared" si="0"/>
        <v>0</v>
      </c>
      <c r="J55" s="861"/>
      <c r="K55" s="981">
        <f t="shared" si="16"/>
        <v>0</v>
      </c>
      <c r="L55" s="861"/>
      <c r="M55" s="861"/>
    </row>
    <row r="56" spans="1:13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J58" si="18">SUM(G57)</f>
        <v>200</v>
      </c>
      <c r="H56" s="861">
        <f t="shared" si="18"/>
        <v>0</v>
      </c>
      <c r="I56" s="981">
        <f t="shared" si="0"/>
        <v>200</v>
      </c>
      <c r="J56" s="861">
        <f t="shared" si="18"/>
        <v>0</v>
      </c>
      <c r="K56" s="981">
        <f t="shared" si="16"/>
        <v>200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8"/>
        <v>200</v>
      </c>
      <c r="H57" s="861">
        <f t="shared" si="18"/>
        <v>0</v>
      </c>
      <c r="I57" s="981">
        <f t="shared" si="0"/>
        <v>200</v>
      </c>
      <c r="J57" s="861">
        <f t="shared" si="18"/>
        <v>0</v>
      </c>
      <c r="K57" s="981">
        <f t="shared" si="16"/>
        <v>200</v>
      </c>
      <c r="L57" s="861"/>
      <c r="M57" s="861"/>
    </row>
    <row r="58" spans="1:13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8"/>
        <v>200</v>
      </c>
      <c r="H58" s="861">
        <f t="shared" si="18"/>
        <v>0</v>
      </c>
      <c r="I58" s="981">
        <f t="shared" si="0"/>
        <v>200</v>
      </c>
      <c r="J58" s="861">
        <f t="shared" si="18"/>
        <v>0</v>
      </c>
      <c r="K58" s="981">
        <f t="shared" si="16"/>
        <v>200</v>
      </c>
      <c r="L58" s="861"/>
      <c r="M58" s="861"/>
    </row>
    <row r="59" spans="1:13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81">
        <f t="shared" si="0"/>
        <v>200</v>
      </c>
      <c r="J59" s="861"/>
      <c r="K59" s="981">
        <f t="shared" si="16"/>
        <v>200</v>
      </c>
      <c r="L59" s="861"/>
      <c r="M59" s="861"/>
    </row>
    <row r="60" spans="1:13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81">
        <f t="shared" si="0"/>
        <v>471.4</v>
      </c>
      <c r="J60" s="861">
        <f>J61+J65</f>
        <v>0</v>
      </c>
      <c r="K60" s="981">
        <f t="shared" si="16"/>
        <v>471.4</v>
      </c>
      <c r="L60" s="861">
        <f t="shared" ref="G60:M62" si="19">L61</f>
        <v>126.4</v>
      </c>
      <c r="M60" s="861">
        <f t="shared" si="19"/>
        <v>126.4</v>
      </c>
    </row>
    <row r="61" spans="1:13" ht="33.75" customHeight="1" x14ac:dyDescent="0.25">
      <c r="A61" s="934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9"/>
        <v>126.4</v>
      </c>
      <c r="H61" s="861">
        <f t="shared" si="19"/>
        <v>0</v>
      </c>
      <c r="I61" s="981">
        <f t="shared" si="0"/>
        <v>126.4</v>
      </c>
      <c r="J61" s="861">
        <f t="shared" si="19"/>
        <v>0</v>
      </c>
      <c r="K61" s="981">
        <f t="shared" si="16"/>
        <v>126.4</v>
      </c>
      <c r="L61" s="861">
        <f t="shared" si="19"/>
        <v>126.4</v>
      </c>
      <c r="M61" s="861">
        <f t="shared" si="19"/>
        <v>126.4</v>
      </c>
    </row>
    <row r="62" spans="1:13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9"/>
        <v>126.4</v>
      </c>
      <c r="H62" s="861">
        <f t="shared" si="19"/>
        <v>0</v>
      </c>
      <c r="I62" s="981">
        <f t="shared" si="0"/>
        <v>126.4</v>
      </c>
      <c r="J62" s="861">
        <f t="shared" si="19"/>
        <v>0</v>
      </c>
      <c r="K62" s="981">
        <f t="shared" si="16"/>
        <v>126.4</v>
      </c>
      <c r="L62" s="861">
        <f t="shared" si="19"/>
        <v>126.4</v>
      </c>
      <c r="M62" s="861">
        <f t="shared" si="19"/>
        <v>126.4</v>
      </c>
    </row>
    <row r="63" spans="1:13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81">
        <f t="shared" si="0"/>
        <v>126.4</v>
      </c>
      <c r="J63" s="861">
        <f>J64</f>
        <v>0</v>
      </c>
      <c r="K63" s="981">
        <f t="shared" si="16"/>
        <v>126.4</v>
      </c>
      <c r="L63" s="861">
        <f>L64</f>
        <v>126.4</v>
      </c>
      <c r="M63" s="861">
        <f>M64</f>
        <v>126.4</v>
      </c>
    </row>
    <row r="64" spans="1:13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81">
        <f>G64+H64</f>
        <v>126.4</v>
      </c>
      <c r="J64" s="861"/>
      <c r="K64" s="981">
        <f>I64+J64</f>
        <v>126.4</v>
      </c>
      <c r="L64" s="861">
        <v>126.4</v>
      </c>
      <c r="M64" s="861">
        <v>126.4</v>
      </c>
    </row>
    <row r="65" spans="1:13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81">
        <f t="shared" ref="I65:I72" si="20">G65+H65</f>
        <v>345</v>
      </c>
      <c r="J65" s="861">
        <f>J69</f>
        <v>0</v>
      </c>
      <c r="K65" s="981">
        <f t="shared" ref="K65:K72" si="21">I65+J65</f>
        <v>345</v>
      </c>
      <c r="L65" s="861">
        <f t="shared" ref="L65:M65" si="22">SUM(L66:L67)</f>
        <v>0</v>
      </c>
      <c r="M65" s="861">
        <f t="shared" si="22"/>
        <v>0</v>
      </c>
    </row>
    <row r="66" spans="1:13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81">
        <f t="shared" si="20"/>
        <v>0</v>
      </c>
      <c r="J66" s="861"/>
      <c r="K66" s="981">
        <f t="shared" si="21"/>
        <v>0</v>
      </c>
      <c r="L66" s="767"/>
      <c r="M66" s="767"/>
    </row>
    <row r="67" spans="1:13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81">
        <f t="shared" si="20"/>
        <v>0</v>
      </c>
      <c r="J67" s="861"/>
      <c r="K67" s="981">
        <f t="shared" si="21"/>
        <v>0</v>
      </c>
      <c r="L67" s="767"/>
      <c r="M67" s="767"/>
    </row>
    <row r="68" spans="1:13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81">
        <f t="shared" si="20"/>
        <v>0</v>
      </c>
      <c r="J68" s="861"/>
      <c r="K68" s="981">
        <f t="shared" si="21"/>
        <v>0</v>
      </c>
      <c r="L68" s="767"/>
      <c r="M68" s="767"/>
    </row>
    <row r="69" spans="1:13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81">
        <f t="shared" si="20"/>
        <v>345</v>
      </c>
      <c r="J69" s="861">
        <f>J70</f>
        <v>0</v>
      </c>
      <c r="K69" s="981">
        <f t="shared" si="21"/>
        <v>345</v>
      </c>
      <c r="L69" s="767"/>
      <c r="M69" s="767"/>
    </row>
    <row r="70" spans="1:13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81">
        <f t="shared" si="20"/>
        <v>345</v>
      </c>
      <c r="J70" s="861"/>
      <c r="K70" s="981">
        <f t="shared" si="21"/>
        <v>345</v>
      </c>
      <c r="L70" s="767"/>
      <c r="M70" s="767"/>
    </row>
    <row r="71" spans="1:13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81">
        <f t="shared" si="20"/>
        <v>0</v>
      </c>
      <c r="J71" s="861"/>
      <c r="K71" s="981">
        <f t="shared" si="21"/>
        <v>0</v>
      </c>
      <c r="L71" s="767"/>
      <c r="M71" s="767"/>
    </row>
    <row r="72" spans="1:13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81">
        <f t="shared" si="20"/>
        <v>0</v>
      </c>
      <c r="J72" s="861"/>
      <c r="K72" s="981">
        <f t="shared" si="21"/>
        <v>0</v>
      </c>
      <c r="L72" s="767"/>
      <c r="M72" s="767"/>
    </row>
    <row r="73" spans="1:13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5"/>
      <c r="G73" s="863">
        <f t="shared" ref="G73:K74" si="23">G74</f>
        <v>245.7</v>
      </c>
      <c r="H73" s="863">
        <f t="shared" si="23"/>
        <v>300</v>
      </c>
      <c r="I73" s="863">
        <f t="shared" si="23"/>
        <v>545.70000000000005</v>
      </c>
      <c r="J73" s="863">
        <f t="shared" si="23"/>
        <v>0</v>
      </c>
      <c r="K73" s="863">
        <f t="shared" si="23"/>
        <v>545.70000000000005</v>
      </c>
      <c r="L73" s="863"/>
      <c r="M73" s="863"/>
    </row>
    <row r="74" spans="1:13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5"/>
      <c r="G74" s="863">
        <f t="shared" si="23"/>
        <v>245.7</v>
      </c>
      <c r="H74" s="863">
        <f>SUM(H75)</f>
        <v>300</v>
      </c>
      <c r="I74" s="863">
        <f t="shared" ref="I74:I76" si="24">SUM(G74:H74)</f>
        <v>545.70000000000005</v>
      </c>
      <c r="J74" s="863">
        <f>SUM(J75)</f>
        <v>0</v>
      </c>
      <c r="K74" s="863">
        <f t="shared" ref="K74:K76" si="25">SUM(I74:J74)</f>
        <v>545.70000000000005</v>
      </c>
      <c r="L74" s="769"/>
      <c r="M74" s="769"/>
    </row>
    <row r="75" spans="1:13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6"/>
      <c r="G75" s="865">
        <f>G77</f>
        <v>245.7</v>
      </c>
      <c r="H75" s="865">
        <f>SUM(H76)</f>
        <v>300</v>
      </c>
      <c r="I75" s="865">
        <f t="shared" si="24"/>
        <v>545.70000000000005</v>
      </c>
      <c r="J75" s="865">
        <f>SUM(J76)</f>
        <v>0</v>
      </c>
      <c r="K75" s="865">
        <f t="shared" si="25"/>
        <v>545.70000000000005</v>
      </c>
      <c r="L75" s="770"/>
      <c r="M75" s="770"/>
    </row>
    <row r="76" spans="1:13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7">
        <v>610</v>
      </c>
      <c r="G76" s="865">
        <f>G77</f>
        <v>245.7</v>
      </c>
      <c r="H76" s="865">
        <f>SUM(H77)</f>
        <v>300</v>
      </c>
      <c r="I76" s="865">
        <f t="shared" si="24"/>
        <v>545.70000000000005</v>
      </c>
      <c r="J76" s="865">
        <f>SUM(J77)</f>
        <v>0</v>
      </c>
      <c r="K76" s="865">
        <f t="shared" si="25"/>
        <v>545.70000000000005</v>
      </c>
      <c r="L76" s="770"/>
      <c r="M76" s="770"/>
    </row>
    <row r="77" spans="1:13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7">
        <v>612</v>
      </c>
      <c r="G77" s="865">
        <v>245.7</v>
      </c>
      <c r="H77" s="865">
        <v>300</v>
      </c>
      <c r="I77" s="865">
        <f>SUM(G77:H77)</f>
        <v>545.70000000000005</v>
      </c>
      <c r="J77" s="865"/>
      <c r="K77" s="865">
        <f>SUM(I77:J77)</f>
        <v>545.70000000000005</v>
      </c>
      <c r="L77" s="770"/>
      <c r="M77" s="770"/>
    </row>
    <row r="78" spans="1:13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9"/>
      <c r="G78" s="863">
        <f>G79</f>
        <v>204</v>
      </c>
      <c r="H78" s="863">
        <f>SUM(H80)</f>
        <v>0</v>
      </c>
      <c r="I78" s="863">
        <f>SUM(I80)</f>
        <v>204</v>
      </c>
      <c r="J78" s="863">
        <f>SUM(J80)</f>
        <v>0</v>
      </c>
      <c r="K78" s="863">
        <f>SUM(K80)</f>
        <v>204</v>
      </c>
      <c r="L78" s="863"/>
      <c r="M78" s="863"/>
    </row>
    <row r="79" spans="1:13" ht="15.75" x14ac:dyDescent="0.25">
      <c r="A79" s="754" t="s">
        <v>1282</v>
      </c>
      <c r="B79" s="355" t="s">
        <v>567</v>
      </c>
      <c r="C79" s="355" t="s">
        <v>159</v>
      </c>
      <c r="D79" s="355" t="s">
        <v>142</v>
      </c>
      <c r="E79" s="355"/>
      <c r="F79" s="979"/>
      <c r="G79" s="863">
        <f>G80</f>
        <v>204</v>
      </c>
      <c r="H79" s="863">
        <f>SUM(H80)</f>
        <v>0</v>
      </c>
      <c r="I79" s="863">
        <f>SUM(H80)</f>
        <v>0</v>
      </c>
      <c r="J79" s="863">
        <f>SUM(J80)</f>
        <v>0</v>
      </c>
      <c r="K79" s="863">
        <f>SUM(J80)</f>
        <v>0</v>
      </c>
      <c r="L79" s="770"/>
      <c r="M79" s="770"/>
    </row>
    <row r="80" spans="1:13" ht="15.75" x14ac:dyDescent="0.25">
      <c r="A80" s="754" t="s">
        <v>1281</v>
      </c>
      <c r="B80" s="299" t="s">
        <v>567</v>
      </c>
      <c r="C80" s="299" t="s">
        <v>159</v>
      </c>
      <c r="D80" s="299" t="s">
        <v>142</v>
      </c>
      <c r="E80" s="299" t="s">
        <v>1285</v>
      </c>
      <c r="F80" s="299" t="s">
        <v>1283</v>
      </c>
      <c r="G80" s="865">
        <f>G81</f>
        <v>204</v>
      </c>
      <c r="H80" s="865">
        <f>SUM(H81)</f>
        <v>0</v>
      </c>
      <c r="I80" s="865">
        <f t="shared" ref="I80:K81" si="26">SUM(I81)</f>
        <v>204</v>
      </c>
      <c r="J80" s="865">
        <f>SUM(J81)</f>
        <v>0</v>
      </c>
      <c r="K80" s="865">
        <f t="shared" si="26"/>
        <v>204</v>
      </c>
      <c r="L80" s="865"/>
      <c r="M80" s="865"/>
    </row>
    <row r="81" spans="1:13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1285</v>
      </c>
      <c r="F81" s="299" t="s">
        <v>1249</v>
      </c>
      <c r="G81" s="865">
        <f>G82</f>
        <v>204</v>
      </c>
      <c r="H81" s="865">
        <f>SUM(H82)</f>
        <v>0</v>
      </c>
      <c r="I81" s="865">
        <f t="shared" si="26"/>
        <v>204</v>
      </c>
      <c r="J81" s="865">
        <f>SUM(J82)</f>
        <v>0</v>
      </c>
      <c r="K81" s="865">
        <f t="shared" si="26"/>
        <v>204</v>
      </c>
      <c r="L81" s="865"/>
      <c r="M81" s="865"/>
    </row>
    <row r="82" spans="1:13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1285</v>
      </c>
      <c r="F82" s="299" t="s">
        <v>1284</v>
      </c>
      <c r="G82" s="865">
        <v>204</v>
      </c>
      <c r="H82" s="865"/>
      <c r="I82" s="865">
        <f>SUM(G82:H82)</f>
        <v>204</v>
      </c>
      <c r="J82" s="865"/>
      <c r="K82" s="865">
        <f>SUM(I82:J82)</f>
        <v>204</v>
      </c>
      <c r="L82" s="770"/>
      <c r="M82" s="770"/>
    </row>
    <row r="83" spans="1:13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>
        <f>SUM(J85+J92)</f>
        <v>0</v>
      </c>
      <c r="K83" s="859">
        <f>SUM(K85+K92)</f>
        <v>6734.5</v>
      </c>
      <c r="L83" s="859"/>
      <c r="M83" s="859"/>
    </row>
    <row r="84" spans="1:13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K86" si="27">SUM(H85)</f>
        <v>-147.9</v>
      </c>
      <c r="I84" s="859">
        <f t="shared" si="27"/>
        <v>2092.1999999999998</v>
      </c>
      <c r="J84" s="859">
        <f t="shared" si="27"/>
        <v>0</v>
      </c>
      <c r="K84" s="859">
        <f t="shared" si="27"/>
        <v>2092.1999999999998</v>
      </c>
      <c r="L84" s="766"/>
      <c r="M84" s="766"/>
    </row>
    <row r="85" spans="1:13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27"/>
        <v>-147.9</v>
      </c>
      <c r="I85" s="861">
        <f t="shared" si="27"/>
        <v>2092.1999999999998</v>
      </c>
      <c r="J85" s="861">
        <f t="shared" si="27"/>
        <v>0</v>
      </c>
      <c r="K85" s="861">
        <f t="shared" si="27"/>
        <v>2092.1999999999998</v>
      </c>
      <c r="L85" s="767"/>
      <c r="M85" s="767"/>
    </row>
    <row r="86" spans="1:13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27"/>
        <v>-147.9</v>
      </c>
      <c r="I86" s="861">
        <f t="shared" si="27"/>
        <v>2092.1999999999998</v>
      </c>
      <c r="J86" s="861">
        <f t="shared" si="27"/>
        <v>0</v>
      </c>
      <c r="K86" s="861">
        <f t="shared" si="27"/>
        <v>2092.1999999999998</v>
      </c>
      <c r="L86" s="767"/>
      <c r="M86" s="767"/>
    </row>
    <row r="87" spans="1:13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28">SUM(H88+H90)</f>
        <v>-147.9</v>
      </c>
      <c r="I87" s="861">
        <f t="shared" si="28"/>
        <v>2092.1999999999998</v>
      </c>
      <c r="J87" s="861">
        <f t="shared" ref="J87:K87" si="29">SUM(J88+J90)</f>
        <v>0</v>
      </c>
      <c r="K87" s="861">
        <f t="shared" si="29"/>
        <v>2092.1999999999998</v>
      </c>
      <c r="L87" s="767"/>
      <c r="M87" s="767"/>
    </row>
    <row r="88" spans="1:13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K88" si="30">SUM(H89)</f>
        <v>-147.9</v>
      </c>
      <c r="I88" s="861">
        <f t="shared" si="30"/>
        <v>522</v>
      </c>
      <c r="J88" s="861">
        <f t="shared" si="30"/>
        <v>0</v>
      </c>
      <c r="K88" s="861">
        <f t="shared" si="30"/>
        <v>522</v>
      </c>
      <c r="L88" s="767"/>
      <c r="M88" s="767"/>
    </row>
    <row r="89" spans="1:13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861"/>
      <c r="K89" s="861">
        <f>I89+J89</f>
        <v>522</v>
      </c>
      <c r="L89" s="767"/>
      <c r="M89" s="767"/>
    </row>
    <row r="90" spans="1:13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K90" si="31">SUM(H91)</f>
        <v>0</v>
      </c>
      <c r="I90" s="861">
        <f t="shared" si="31"/>
        <v>1570.2</v>
      </c>
      <c r="J90" s="861">
        <f t="shared" si="31"/>
        <v>0</v>
      </c>
      <c r="K90" s="861">
        <f t="shared" si="31"/>
        <v>1570.2</v>
      </c>
      <c r="L90" s="767"/>
      <c r="M90" s="767"/>
    </row>
    <row r="91" spans="1:13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861"/>
      <c r="K91" s="861">
        <f>I91+J91</f>
        <v>1570.2</v>
      </c>
      <c r="L91" s="767"/>
      <c r="M91" s="767"/>
    </row>
    <row r="92" spans="1:13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>
        <f>SUM(J93+J96+J115+J106)</f>
        <v>0</v>
      </c>
      <c r="K92" s="863">
        <f>SUM(K93+K96+K115+K106)</f>
        <v>4642.3</v>
      </c>
      <c r="L92" s="863"/>
      <c r="M92" s="863"/>
    </row>
    <row r="93" spans="1:13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K94" si="32">SUM(I94)</f>
        <v>812</v>
      </c>
      <c r="J93" s="859">
        <f>SUM(J94)</f>
        <v>0</v>
      </c>
      <c r="K93" s="859">
        <f t="shared" si="32"/>
        <v>812</v>
      </c>
      <c r="L93" s="859"/>
      <c r="M93" s="859"/>
    </row>
    <row r="94" spans="1:13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32"/>
        <v>812</v>
      </c>
      <c r="J94" s="861">
        <f>SUM(J95)</f>
        <v>0</v>
      </c>
      <c r="K94" s="861">
        <f t="shared" si="32"/>
        <v>812</v>
      </c>
      <c r="L94" s="861"/>
      <c r="M94" s="861"/>
    </row>
    <row r="95" spans="1:13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861"/>
      <c r="K95" s="861">
        <f>SUM(I95:J95)</f>
        <v>812</v>
      </c>
      <c r="L95" s="767"/>
      <c r="M95" s="767"/>
    </row>
    <row r="96" spans="1:13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:K96" si="33">SUM(I97)</f>
        <v>2849.9</v>
      </c>
      <c r="J96" s="859">
        <f>SUM(J97)</f>
        <v>0</v>
      </c>
      <c r="K96" s="859">
        <f t="shared" si="33"/>
        <v>2849.9</v>
      </c>
      <c r="L96" s="859"/>
      <c r="M96" s="859"/>
    </row>
    <row r="97" spans="1:13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:K97" si="34">SUM(I98:I99)</f>
        <v>2849.9</v>
      </c>
      <c r="J97" s="861">
        <f>SUM(J98:J99)</f>
        <v>0</v>
      </c>
      <c r="K97" s="861">
        <f t="shared" si="34"/>
        <v>2849.9</v>
      </c>
      <c r="L97" s="861"/>
      <c r="M97" s="861"/>
    </row>
    <row r="98" spans="1:13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861"/>
      <c r="K98" s="861">
        <f>SUM(I98:J98)</f>
        <v>1999.9</v>
      </c>
      <c r="L98" s="767"/>
      <c r="M98" s="767"/>
    </row>
    <row r="99" spans="1:13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861"/>
      <c r="K99" s="861">
        <f>SUM(I99:J99)</f>
        <v>850</v>
      </c>
      <c r="L99" s="767"/>
      <c r="M99" s="767"/>
    </row>
    <row r="100" spans="1:13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1264</v>
      </c>
      <c r="F100" s="862"/>
      <c r="G100" s="861">
        <f>SUM(G101)</f>
        <v>0</v>
      </c>
      <c r="H100" s="861"/>
      <c r="I100" s="861">
        <f t="shared" ref="I100:I128" si="35">SUM(G100:H100)</f>
        <v>0</v>
      </c>
      <c r="J100" s="861"/>
      <c r="K100" s="861">
        <f t="shared" ref="K100:K111" si="36">SUM(I100:J100)</f>
        <v>0</v>
      </c>
      <c r="L100" s="767"/>
      <c r="M100" s="767"/>
    </row>
    <row r="101" spans="1:13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35"/>
        <v>0</v>
      </c>
      <c r="J101" s="861"/>
      <c r="K101" s="861">
        <f t="shared" si="36"/>
        <v>0</v>
      </c>
      <c r="L101" s="767"/>
      <c r="M101" s="767"/>
    </row>
    <row r="102" spans="1:13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35"/>
        <v>0</v>
      </c>
      <c r="J102" s="861"/>
      <c r="K102" s="861">
        <f t="shared" si="36"/>
        <v>0</v>
      </c>
      <c r="L102" s="767"/>
      <c r="M102" s="767"/>
    </row>
    <row r="103" spans="1:13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35"/>
        <v>0</v>
      </c>
      <c r="J103" s="861"/>
      <c r="K103" s="861">
        <f t="shared" si="36"/>
        <v>0</v>
      </c>
      <c r="L103" s="767"/>
      <c r="M103" s="767"/>
    </row>
    <row r="104" spans="1:13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1234</v>
      </c>
      <c r="F104" s="862">
        <v>240</v>
      </c>
      <c r="G104" s="861"/>
      <c r="H104" s="861"/>
      <c r="I104" s="861">
        <f t="shared" si="35"/>
        <v>0</v>
      </c>
      <c r="J104" s="861"/>
      <c r="K104" s="861">
        <f t="shared" si="36"/>
        <v>0</v>
      </c>
      <c r="L104" s="767"/>
      <c r="M104" s="767"/>
    </row>
    <row r="105" spans="1:13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1234</v>
      </c>
      <c r="F105" s="862">
        <v>244</v>
      </c>
      <c r="G105" s="861"/>
      <c r="H105" s="861"/>
      <c r="I105" s="861">
        <f t="shared" si="35"/>
        <v>0</v>
      </c>
      <c r="J105" s="861"/>
      <c r="K105" s="861">
        <f t="shared" si="36"/>
        <v>0</v>
      </c>
      <c r="L105" s="767"/>
      <c r="M105" s="767"/>
    </row>
    <row r="106" spans="1:13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35"/>
        <v>669.1</v>
      </c>
      <c r="J106" s="859">
        <f>J107+J112</f>
        <v>0</v>
      </c>
      <c r="K106" s="861">
        <f t="shared" si="36"/>
        <v>669.1</v>
      </c>
      <c r="L106" s="859"/>
      <c r="M106" s="859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35"/>
        <v>500</v>
      </c>
      <c r="J107" s="861">
        <f>J108</f>
        <v>0</v>
      </c>
      <c r="K107" s="861">
        <f t="shared" si="36"/>
        <v>500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35"/>
        <v>500</v>
      </c>
      <c r="J108" s="861"/>
      <c r="K108" s="861">
        <f t="shared" si="36"/>
        <v>500</v>
      </c>
      <c r="L108" s="767"/>
      <c r="M108" s="767"/>
    </row>
    <row r="109" spans="1:13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35"/>
        <v>0</v>
      </c>
      <c r="J109" s="861"/>
      <c r="K109" s="861">
        <f t="shared" si="36"/>
        <v>0</v>
      </c>
      <c r="L109" s="767"/>
      <c r="M109" s="767"/>
    </row>
    <row r="110" spans="1:13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1265</v>
      </c>
      <c r="F110" s="862">
        <v>620</v>
      </c>
      <c r="G110" s="861">
        <f>G111</f>
        <v>0</v>
      </c>
      <c r="H110" s="861"/>
      <c r="I110" s="861">
        <f t="shared" si="35"/>
        <v>0</v>
      </c>
      <c r="J110" s="861"/>
      <c r="K110" s="861">
        <f t="shared" si="36"/>
        <v>0</v>
      </c>
      <c r="L110" s="767"/>
      <c r="M110" s="767"/>
    </row>
    <row r="111" spans="1:13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1265</v>
      </c>
      <c r="F111" s="862">
        <v>622</v>
      </c>
      <c r="G111" s="861"/>
      <c r="H111" s="861"/>
      <c r="I111" s="861">
        <f t="shared" si="35"/>
        <v>0</v>
      </c>
      <c r="J111" s="861"/>
      <c r="K111" s="861">
        <f t="shared" si="36"/>
        <v>0</v>
      </c>
      <c r="L111" s="767"/>
      <c r="M111" s="767"/>
    </row>
    <row r="112" spans="1:13" ht="45.75" customHeight="1" x14ac:dyDescent="0.25">
      <c r="A112" s="753" t="s">
        <v>1293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861">
        <f>J113</f>
        <v>0</v>
      </c>
      <c r="K112" s="861">
        <f>SUM(I112:J112)</f>
        <v>169.1</v>
      </c>
      <c r="L112" s="767"/>
      <c r="M112" s="767"/>
    </row>
    <row r="113" spans="1:13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35"/>
        <v>169.1</v>
      </c>
      <c r="J113" s="861">
        <f>J114</f>
        <v>0</v>
      </c>
      <c r="K113" s="861">
        <f t="shared" ref="K113:K128" si="37">SUM(I113:J113)</f>
        <v>169.1</v>
      </c>
      <c r="L113" s="767"/>
      <c r="M113" s="767"/>
    </row>
    <row r="114" spans="1:13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35"/>
        <v>169.1</v>
      </c>
      <c r="J114" s="861"/>
      <c r="K114" s="861">
        <f t="shared" si="37"/>
        <v>169.1</v>
      </c>
      <c r="L114" s="767"/>
      <c r="M114" s="767"/>
    </row>
    <row r="115" spans="1:13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35"/>
        <v>311.29999999999995</v>
      </c>
      <c r="J115" s="859">
        <f>J116+J127</f>
        <v>0</v>
      </c>
      <c r="K115" s="859">
        <f t="shared" si="37"/>
        <v>311.29999999999995</v>
      </c>
      <c r="L115" s="766"/>
      <c r="M115" s="766"/>
    </row>
    <row r="116" spans="1:13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35"/>
        <v>311.29999999999995</v>
      </c>
      <c r="J116" s="861">
        <f>J122</f>
        <v>0</v>
      </c>
      <c r="K116" s="861">
        <f t="shared" si="37"/>
        <v>311.29999999999995</v>
      </c>
      <c r="L116" s="767"/>
      <c r="M116" s="767"/>
    </row>
    <row r="117" spans="1:13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35"/>
        <v>0</v>
      </c>
      <c r="J117" s="861"/>
      <c r="K117" s="861">
        <f t="shared" si="37"/>
        <v>0</v>
      </c>
      <c r="L117" s="767"/>
      <c r="M117" s="767"/>
    </row>
    <row r="118" spans="1:13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35"/>
        <v>0</v>
      </c>
      <c r="J118" s="861"/>
      <c r="K118" s="861">
        <f t="shared" si="37"/>
        <v>0</v>
      </c>
      <c r="L118" s="767"/>
      <c r="M118" s="767"/>
    </row>
    <row r="119" spans="1:13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35"/>
        <v>0</v>
      </c>
      <c r="J119" s="861"/>
      <c r="K119" s="861">
        <f t="shared" si="37"/>
        <v>0</v>
      </c>
      <c r="L119" s="767"/>
      <c r="M119" s="767"/>
    </row>
    <row r="120" spans="1:13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35"/>
        <v>0</v>
      </c>
      <c r="J120" s="861"/>
      <c r="K120" s="861">
        <f t="shared" si="37"/>
        <v>0</v>
      </c>
      <c r="L120" s="767"/>
      <c r="M120" s="767"/>
    </row>
    <row r="121" spans="1:13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35"/>
        <v>0</v>
      </c>
      <c r="J121" s="861"/>
      <c r="K121" s="861">
        <f t="shared" si="37"/>
        <v>0</v>
      </c>
      <c r="L121" s="767"/>
      <c r="M121" s="767"/>
    </row>
    <row r="122" spans="1:13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35"/>
        <v>311.29999999999995</v>
      </c>
      <c r="J122" s="861">
        <f>J123</f>
        <v>0</v>
      </c>
      <c r="K122" s="861">
        <f t="shared" si="37"/>
        <v>311.29999999999995</v>
      </c>
      <c r="L122" s="767"/>
      <c r="M122" s="767"/>
    </row>
    <row r="123" spans="1:13" ht="15.75" x14ac:dyDescent="0.25">
      <c r="A123" s="319" t="s">
        <v>1286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35"/>
        <v>311.29999999999995</v>
      </c>
      <c r="J123" s="861">
        <f>J124</f>
        <v>0</v>
      </c>
      <c r="K123" s="861">
        <f t="shared" si="37"/>
        <v>311.29999999999995</v>
      </c>
      <c r="L123" s="767"/>
      <c r="M123" s="767"/>
    </row>
    <row r="124" spans="1:13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38">SUM(G125)</f>
        <v>142.6</v>
      </c>
      <c r="H124" s="861">
        <f>H125</f>
        <v>0</v>
      </c>
      <c r="I124" s="861">
        <f t="shared" si="35"/>
        <v>142.6</v>
      </c>
      <c r="J124" s="861">
        <f>J125</f>
        <v>0</v>
      </c>
      <c r="K124" s="861">
        <f t="shared" si="37"/>
        <v>142.6</v>
      </c>
      <c r="L124" s="767"/>
      <c r="M124" s="767"/>
    </row>
    <row r="125" spans="1:13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38"/>
        <v>142.6</v>
      </c>
      <c r="H125" s="861">
        <f>H126</f>
        <v>0</v>
      </c>
      <c r="I125" s="861">
        <f t="shared" si="35"/>
        <v>142.6</v>
      </c>
      <c r="J125" s="861">
        <f>J126</f>
        <v>0</v>
      </c>
      <c r="K125" s="861">
        <f t="shared" si="37"/>
        <v>142.6</v>
      </c>
      <c r="L125" s="767"/>
      <c r="M125" s="767"/>
    </row>
    <row r="126" spans="1:13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35"/>
        <v>142.6</v>
      </c>
      <c r="J126" s="861"/>
      <c r="K126" s="861">
        <f t="shared" si="37"/>
        <v>142.6</v>
      </c>
      <c r="L126" s="767"/>
      <c r="M126" s="767"/>
    </row>
    <row r="127" spans="1:13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35"/>
        <v>168.7</v>
      </c>
      <c r="J127" s="861">
        <f>J128</f>
        <v>0</v>
      </c>
      <c r="K127" s="861">
        <f t="shared" si="37"/>
        <v>168.7</v>
      </c>
      <c r="L127" s="767"/>
      <c r="M127" s="767"/>
    </row>
    <row r="128" spans="1:13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35"/>
        <v>168.7</v>
      </c>
      <c r="J128" s="861"/>
      <c r="K128" s="861">
        <f t="shared" si="37"/>
        <v>168.7</v>
      </c>
      <c r="L128" s="767"/>
      <c r="M128" s="767"/>
    </row>
    <row r="129" spans="1:13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859"/>
      <c r="K129" s="859"/>
      <c r="L129" s="766"/>
      <c r="M129" s="766"/>
    </row>
    <row r="130" spans="1:13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/>
      <c r="K130" s="859"/>
      <c r="L130" s="859">
        <f t="shared" ref="L130:M132" si="39">SUM(L131)</f>
        <v>0</v>
      </c>
      <c r="M130" s="859">
        <f t="shared" si="39"/>
        <v>0</v>
      </c>
    </row>
    <row r="131" spans="1:13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/>
      <c r="K131" s="861"/>
      <c r="L131" s="861">
        <f t="shared" si="39"/>
        <v>0</v>
      </c>
      <c r="M131" s="861">
        <f t="shared" si="39"/>
        <v>0</v>
      </c>
    </row>
    <row r="132" spans="1:13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/>
      <c r="K132" s="861"/>
      <c r="L132" s="861">
        <f t="shared" si="39"/>
        <v>0</v>
      </c>
      <c r="M132" s="861">
        <f t="shared" si="39"/>
        <v>0</v>
      </c>
    </row>
    <row r="133" spans="1:13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/>
      <c r="K133" s="861"/>
      <c r="L133" s="861">
        <f t="shared" ref="L133:M133" si="40">SUM(L134+L136)</f>
        <v>0</v>
      </c>
      <c r="M133" s="861">
        <f t="shared" si="40"/>
        <v>0</v>
      </c>
    </row>
    <row r="134" spans="1:13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/>
      <c r="K134" s="861"/>
      <c r="L134" s="861">
        <f t="shared" ref="L134:M134" si="41">L135</f>
        <v>0</v>
      </c>
      <c r="M134" s="861">
        <f t="shared" si="41"/>
        <v>0</v>
      </c>
    </row>
    <row r="135" spans="1:13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861"/>
      <c r="K135" s="861"/>
      <c r="L135" s="767"/>
      <c r="M135" s="767"/>
    </row>
    <row r="136" spans="1:13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861"/>
      <c r="K136" s="861"/>
      <c r="L136" s="767"/>
      <c r="M136" s="767"/>
    </row>
    <row r="137" spans="1:13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861"/>
      <c r="K137" s="861"/>
      <c r="L137" s="767"/>
      <c r="M137" s="767"/>
    </row>
    <row r="138" spans="1:13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861"/>
      <c r="K138" s="861"/>
      <c r="L138" s="767"/>
      <c r="M138" s="767"/>
    </row>
    <row r="139" spans="1:13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861"/>
      <c r="K139" s="861"/>
      <c r="L139" s="767"/>
      <c r="M139" s="767"/>
    </row>
    <row r="140" spans="1:13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8"/>
      <c r="G140" s="939">
        <f>SUM(G141)</f>
        <v>0</v>
      </c>
      <c r="H140" s="939"/>
      <c r="I140" s="939"/>
      <c r="J140" s="939"/>
      <c r="K140" s="939"/>
      <c r="L140" s="940"/>
      <c r="M140" s="940"/>
    </row>
    <row r="141" spans="1:13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8"/>
      <c r="G141" s="939">
        <f>SUM(G142)</f>
        <v>0</v>
      </c>
      <c r="H141" s="939"/>
      <c r="I141" s="939"/>
      <c r="J141" s="939"/>
      <c r="K141" s="939"/>
      <c r="L141" s="940"/>
      <c r="M141" s="940"/>
    </row>
    <row r="142" spans="1:13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41"/>
      <c r="G142" s="942">
        <f>SUM(G143)</f>
        <v>0</v>
      </c>
      <c r="H142" s="942"/>
      <c r="I142" s="942"/>
      <c r="J142" s="942"/>
      <c r="K142" s="942"/>
      <c r="L142" s="943"/>
      <c r="M142" s="943"/>
    </row>
    <row r="143" spans="1:13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42">
        <f>SUM(G144:G145)</f>
        <v>0</v>
      </c>
      <c r="H143" s="942"/>
      <c r="I143" s="942"/>
      <c r="J143" s="942"/>
      <c r="K143" s="942"/>
      <c r="L143" s="942">
        <f t="shared" ref="L143:M143" si="42">SUM(L144:L145)</f>
        <v>0</v>
      </c>
      <c r="M143" s="942">
        <f t="shared" si="42"/>
        <v>0</v>
      </c>
    </row>
    <row r="144" spans="1:13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42"/>
      <c r="H144" s="942"/>
      <c r="I144" s="942"/>
      <c r="J144" s="942"/>
      <c r="K144" s="942"/>
      <c r="L144" s="943"/>
      <c r="M144" s="943"/>
    </row>
    <row r="145" spans="1:13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42"/>
      <c r="H145" s="942"/>
      <c r="I145" s="942"/>
      <c r="J145" s="942"/>
      <c r="K145" s="942"/>
      <c r="L145" s="943"/>
      <c r="M145" s="943"/>
    </row>
    <row r="146" spans="1:13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8"/>
      <c r="G146" s="939">
        <f t="shared" ref="G146:G148" si="43">G147</f>
        <v>0</v>
      </c>
      <c r="H146" s="939"/>
      <c r="I146" s="939"/>
      <c r="J146" s="939"/>
      <c r="K146" s="939"/>
      <c r="L146" s="940"/>
      <c r="M146" s="940"/>
    </row>
    <row r="147" spans="1:13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8"/>
      <c r="G147" s="939">
        <f t="shared" si="43"/>
        <v>0</v>
      </c>
      <c r="H147" s="939"/>
      <c r="I147" s="939"/>
      <c r="J147" s="939"/>
      <c r="K147" s="939"/>
      <c r="L147" s="940"/>
      <c r="M147" s="940"/>
    </row>
    <row r="148" spans="1:13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41"/>
      <c r="G148" s="942">
        <f t="shared" si="43"/>
        <v>0</v>
      </c>
      <c r="H148" s="942"/>
      <c r="I148" s="942"/>
      <c r="J148" s="942"/>
      <c r="K148" s="942"/>
      <c r="L148" s="943"/>
      <c r="M148" s="943"/>
    </row>
    <row r="149" spans="1:13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42"/>
      <c r="H149" s="942"/>
      <c r="I149" s="942"/>
      <c r="J149" s="942"/>
      <c r="K149" s="942"/>
      <c r="L149" s="943"/>
      <c r="M149" s="943"/>
    </row>
    <row r="150" spans="1:13" ht="15.75" x14ac:dyDescent="0.25">
      <c r="G150" s="945"/>
      <c r="H150" s="945"/>
      <c r="I150" s="945"/>
      <c r="J150" s="945"/>
      <c r="K150" s="945"/>
      <c r="L150" s="946"/>
      <c r="M150" s="946"/>
    </row>
  </sheetData>
  <mergeCells count="10">
    <mergeCell ref="L8:L9"/>
    <mergeCell ref="M8:M9"/>
    <mergeCell ref="A6:M6"/>
    <mergeCell ref="A8:A9"/>
    <mergeCell ref="B8:B9"/>
    <mergeCell ref="C8:C9"/>
    <mergeCell ref="D8:D9"/>
    <mergeCell ref="E8:E9"/>
    <mergeCell ref="F8:F9"/>
    <mergeCell ref="I8:K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25" t="s">
        <v>815</v>
      </c>
      <c r="J1" s="1025"/>
      <c r="K1" s="1025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25" t="s">
        <v>351</v>
      </c>
      <c r="J2" s="1025"/>
      <c r="K2" s="1025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25" t="s">
        <v>814</v>
      </c>
      <c r="J4" s="1025"/>
      <c r="K4" s="1025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26" t="s">
        <v>782</v>
      </c>
      <c r="B7" s="1026"/>
      <c r="C7" s="1026"/>
      <c r="D7" s="1026"/>
      <c r="E7" s="1026"/>
      <c r="F7" s="1026"/>
      <c r="G7" s="1026"/>
      <c r="H7" s="1026"/>
      <c r="I7" s="1026"/>
      <c r="J7" s="1026"/>
      <c r="K7" s="1026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28" t="s">
        <v>353</v>
      </c>
      <c r="B9" s="1029" t="s">
        <v>544</v>
      </c>
      <c r="C9" s="1030" t="s">
        <v>354</v>
      </c>
      <c r="D9" s="1030" t="s">
        <v>355</v>
      </c>
      <c r="E9" s="1031" t="s">
        <v>545</v>
      </c>
      <c r="F9" s="1031" t="s">
        <v>546</v>
      </c>
      <c r="G9" s="1027" t="s">
        <v>356</v>
      </c>
      <c r="H9" s="1027"/>
      <c r="I9" s="1027"/>
      <c r="J9" s="1032" t="s">
        <v>720</v>
      </c>
      <c r="K9" s="1032" t="s">
        <v>721</v>
      </c>
    </row>
    <row r="10" spans="1:11" s="339" customFormat="1" ht="58.5" customHeight="1" x14ac:dyDescent="0.15">
      <c r="A10" s="1028"/>
      <c r="B10" s="1029"/>
      <c r="C10" s="1030"/>
      <c r="D10" s="1030"/>
      <c r="E10" s="1031"/>
      <c r="F10" s="1031"/>
      <c r="G10" s="313" t="s">
        <v>978</v>
      </c>
      <c r="H10" s="316" t="s">
        <v>735</v>
      </c>
      <c r="I10" s="305" t="s">
        <v>736</v>
      </c>
      <c r="J10" s="1032"/>
      <c r="K10" s="1032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9"/>
  <sheetViews>
    <sheetView tabSelected="1" workbookViewId="0">
      <selection activeCell="C3" sqref="C3"/>
    </sheetView>
  </sheetViews>
  <sheetFormatPr defaultColWidth="9.140625" defaultRowHeight="15" outlineLevelRow="1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8" width="12" style="947" hidden="1" customWidth="1" outlineLevel="1"/>
    <col min="9" max="9" width="13.140625" style="947" customWidth="1" collapsed="1"/>
    <col min="10" max="11" width="12" style="947" customWidth="1"/>
    <col min="12" max="12" width="12.28515625" style="892" customWidth="1"/>
    <col min="13" max="13" width="12.140625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J1" s="890"/>
      <c r="K1" s="890" t="s">
        <v>1288</v>
      </c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J2" s="890"/>
      <c r="K2" s="890" t="s">
        <v>542</v>
      </c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97"/>
      <c r="J3" s="997"/>
      <c r="K3" s="997" t="s">
        <v>352</v>
      </c>
      <c r="L3" s="997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J4" s="890"/>
      <c r="K4" s="890" t="s">
        <v>1312</v>
      </c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926"/>
      <c r="K5" s="926"/>
      <c r="L5" s="997"/>
      <c r="M5" s="997"/>
    </row>
    <row r="6" spans="1:15" s="898" customFormat="1" ht="33" customHeight="1" x14ac:dyDescent="0.25">
      <c r="A6" s="1041" t="s">
        <v>1271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</row>
    <row r="7" spans="1:15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928"/>
      <c r="K7" s="928"/>
      <c r="L7" s="761"/>
      <c r="M7" s="870" t="s">
        <v>719</v>
      </c>
    </row>
    <row r="8" spans="1:15" s="929" customFormat="1" ht="29.25" customHeight="1" x14ac:dyDescent="0.2">
      <c r="A8" s="1028" t="s">
        <v>353</v>
      </c>
      <c r="B8" s="1030" t="s">
        <v>544</v>
      </c>
      <c r="C8" s="1053" t="s">
        <v>354</v>
      </c>
      <c r="D8" s="1030" t="s">
        <v>355</v>
      </c>
      <c r="E8" s="1031" t="s">
        <v>545</v>
      </c>
      <c r="F8" s="1031" t="s">
        <v>546</v>
      </c>
      <c r="G8" s="985" t="s">
        <v>720</v>
      </c>
      <c r="H8" s="986"/>
      <c r="I8" s="1049" t="s">
        <v>720</v>
      </c>
      <c r="J8" s="1049"/>
      <c r="K8" s="1050"/>
      <c r="L8" s="1031" t="s">
        <v>721</v>
      </c>
      <c r="M8" s="1031" t="s">
        <v>1261</v>
      </c>
    </row>
    <row r="9" spans="1:15" s="929" customFormat="1" ht="63.75" customHeight="1" x14ac:dyDescent="0.2">
      <c r="A9" s="1028"/>
      <c r="B9" s="1030"/>
      <c r="C9" s="1053"/>
      <c r="D9" s="1030"/>
      <c r="E9" s="1031"/>
      <c r="F9" s="1031"/>
      <c r="G9" s="305" t="s">
        <v>1292</v>
      </c>
      <c r="H9" s="316" t="s">
        <v>735</v>
      </c>
      <c r="I9" s="305" t="s">
        <v>1303</v>
      </c>
      <c r="J9" s="316" t="s">
        <v>1306</v>
      </c>
      <c r="K9" s="305" t="s">
        <v>736</v>
      </c>
      <c r="L9" s="1031"/>
      <c r="M9" s="1031"/>
    </row>
    <row r="10" spans="1:15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930"/>
      <c r="K10" s="930"/>
      <c r="L10" s="778">
        <v>10</v>
      </c>
      <c r="M10" s="930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SUM(G12+G87+G137)</f>
        <v>15675.699999999999</v>
      </c>
      <c r="H11" s="856">
        <f>SUM(H12+H87+H137)</f>
        <v>2751.5</v>
      </c>
      <c r="I11" s="856">
        <f>G11+H11</f>
        <v>18427.199999999997</v>
      </c>
      <c r="J11" s="1000">
        <v>3240.5</v>
      </c>
      <c r="K11" s="856">
        <v>21667.599999999999</v>
      </c>
      <c r="L11" s="856">
        <f>SUM(L12+L87)</f>
        <v>126.4</v>
      </c>
      <c r="M11" s="856">
        <f>SUM(M12+M87)</f>
        <v>126.4</v>
      </c>
      <c r="O11" s="932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SUM(G33+G52+G13+G77+G40+G82)</f>
        <v>11038.4</v>
      </c>
      <c r="H12" s="859">
        <f>SUM(H33+H52+H13+H77+H40+H82)</f>
        <v>654.29999999999995</v>
      </c>
      <c r="I12" s="856">
        <f t="shared" ref="I12:I67" si="0">G12+H12</f>
        <v>11692.699999999999</v>
      </c>
      <c r="J12" s="859">
        <f>SUM(J33+J52+J13+J77+J40+J82)</f>
        <v>579.5</v>
      </c>
      <c r="K12" s="856">
        <f t="shared" ref="K12:K19" si="1">I12+J12</f>
        <v>12272.199999999999</v>
      </c>
      <c r="L12" s="859">
        <f>SUM(L33+L52)</f>
        <v>126.4</v>
      </c>
      <c r="M12" s="859">
        <f>SUM(M33+M52)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SUM(G18+G29)</f>
        <v>1738.6999999999998</v>
      </c>
      <c r="H13" s="859">
        <f>SUM(H18+H29)</f>
        <v>-106.69999999999999</v>
      </c>
      <c r="I13" s="856">
        <f>SUM(I14+I29)</f>
        <v>1632</v>
      </c>
      <c r="J13" s="856">
        <f>SUM(J14+J29)</f>
        <v>79.499999999999986</v>
      </c>
      <c r="K13" s="856">
        <f t="shared" si="1"/>
        <v>1711.5</v>
      </c>
      <c r="L13" s="859"/>
      <c r="M13" s="859"/>
    </row>
    <row r="14" spans="1:15" s="898" customFormat="1" ht="18" customHeight="1" x14ac:dyDescent="0.25">
      <c r="A14" s="754" t="s">
        <v>184</v>
      </c>
      <c r="B14" s="355" t="s">
        <v>567</v>
      </c>
      <c r="C14" s="355" t="s">
        <v>149</v>
      </c>
      <c r="D14" s="355" t="s">
        <v>142</v>
      </c>
      <c r="E14" s="858"/>
      <c r="F14" s="859"/>
      <c r="G14" s="859">
        <f>SUM(G18+G15)</f>
        <v>1562.8</v>
      </c>
      <c r="H14" s="859">
        <f>SUM(H18+H15)</f>
        <v>-106.69999999999999</v>
      </c>
      <c r="I14" s="859">
        <f>SUM(I18+I15)</f>
        <v>1456.1</v>
      </c>
      <c r="J14" s="859">
        <f>SUM(J18+J15)</f>
        <v>79.499999999999986</v>
      </c>
      <c r="K14" s="861">
        <f t="shared" ref="K14:K16" si="2">SUM(I14+J14)</f>
        <v>1535.6</v>
      </c>
      <c r="L14" s="859"/>
      <c r="M14" s="859"/>
    </row>
    <row r="15" spans="1:15" s="898" customFormat="1" ht="30" customHeight="1" x14ac:dyDescent="0.25">
      <c r="A15" s="753" t="s">
        <v>780</v>
      </c>
      <c r="B15" s="299" t="s">
        <v>567</v>
      </c>
      <c r="C15" s="299" t="s">
        <v>149</v>
      </c>
      <c r="D15" s="299" t="s">
        <v>142</v>
      </c>
      <c r="E15" s="860">
        <v>5100301</v>
      </c>
      <c r="F15" s="857"/>
      <c r="G15" s="859"/>
      <c r="H15" s="859"/>
      <c r="I15" s="981">
        <v>0</v>
      </c>
      <c r="J15" s="861">
        <f>SUM(J16)</f>
        <v>66.2</v>
      </c>
      <c r="K15" s="861">
        <f t="shared" si="2"/>
        <v>66.2</v>
      </c>
      <c r="L15" s="859"/>
      <c r="M15" s="859"/>
    </row>
    <row r="16" spans="1:15" s="898" customFormat="1" ht="18" customHeight="1" x14ac:dyDescent="0.25">
      <c r="A16" s="319" t="s">
        <v>598</v>
      </c>
      <c r="B16" s="299" t="s">
        <v>567</v>
      </c>
      <c r="C16" s="299" t="s">
        <v>149</v>
      </c>
      <c r="D16" s="299" t="s">
        <v>142</v>
      </c>
      <c r="E16" s="860">
        <v>5100301</v>
      </c>
      <c r="F16" s="862">
        <v>620</v>
      </c>
      <c r="G16" s="859"/>
      <c r="H16" s="859"/>
      <c r="I16" s="981">
        <v>0</v>
      </c>
      <c r="J16" s="861">
        <f>SUM(J17)</f>
        <v>66.2</v>
      </c>
      <c r="K16" s="861">
        <f t="shared" si="2"/>
        <v>66.2</v>
      </c>
      <c r="L16" s="859"/>
      <c r="M16" s="859"/>
    </row>
    <row r="17" spans="1:15" s="898" customFormat="1" ht="18" customHeight="1" x14ac:dyDescent="0.25">
      <c r="A17" s="753" t="s">
        <v>600</v>
      </c>
      <c r="B17" s="299" t="s">
        <v>567</v>
      </c>
      <c r="C17" s="299" t="s">
        <v>149</v>
      </c>
      <c r="D17" s="299" t="s">
        <v>142</v>
      </c>
      <c r="E17" s="860">
        <v>5100301</v>
      </c>
      <c r="F17" s="862">
        <v>622</v>
      </c>
      <c r="G17" s="859"/>
      <c r="H17" s="859"/>
      <c r="I17" s="981">
        <v>0</v>
      </c>
      <c r="J17" s="861">
        <v>66.2</v>
      </c>
      <c r="K17" s="861">
        <f>SUM(I17+J17)</f>
        <v>66.2</v>
      </c>
      <c r="L17" s="859"/>
      <c r="M17" s="859"/>
    </row>
    <row r="18" spans="1:15" ht="18" customHeight="1" x14ac:dyDescent="0.25">
      <c r="A18" s="319" t="s">
        <v>585</v>
      </c>
      <c r="B18" s="299" t="s">
        <v>567</v>
      </c>
      <c r="C18" s="299" t="s">
        <v>149</v>
      </c>
      <c r="D18" s="293">
        <v>1</v>
      </c>
      <c r="E18" s="860">
        <v>5220000</v>
      </c>
      <c r="F18" s="862"/>
      <c r="G18" s="861">
        <f>SUM(G19)</f>
        <v>1562.8</v>
      </c>
      <c r="H18" s="861">
        <f>SUM(H19)</f>
        <v>-106.69999999999999</v>
      </c>
      <c r="I18" s="981">
        <f t="shared" si="0"/>
        <v>1456.1</v>
      </c>
      <c r="J18" s="861">
        <f>SUM(J19)</f>
        <v>13.299999999999978</v>
      </c>
      <c r="K18" s="981">
        <f t="shared" si="1"/>
        <v>1469.3999999999999</v>
      </c>
      <c r="L18" s="861"/>
      <c r="M18" s="861"/>
    </row>
    <row r="19" spans="1:15" ht="32.25" customHeight="1" x14ac:dyDescent="0.25">
      <c r="A19" s="753" t="s">
        <v>780</v>
      </c>
      <c r="B19" s="299" t="s">
        <v>567</v>
      </c>
      <c r="C19" s="299" t="s">
        <v>149</v>
      </c>
      <c r="D19" s="293">
        <v>1</v>
      </c>
      <c r="E19" s="860">
        <v>5224500</v>
      </c>
      <c r="F19" s="862"/>
      <c r="G19" s="861">
        <f>SUM(G24+G22+G20)</f>
        <v>1562.8</v>
      </c>
      <c r="H19" s="861">
        <f>SUM(H24)</f>
        <v>-106.69999999999999</v>
      </c>
      <c r="I19" s="981">
        <f t="shared" si="0"/>
        <v>1456.1</v>
      </c>
      <c r="J19" s="861">
        <f>SUM(J20+J22+J24)</f>
        <v>13.299999999999978</v>
      </c>
      <c r="K19" s="981">
        <f t="shared" si="1"/>
        <v>1469.3999999999999</v>
      </c>
      <c r="L19" s="861"/>
      <c r="M19" s="861"/>
    </row>
    <row r="20" spans="1:15" ht="16.5" customHeight="1" x14ac:dyDescent="0.25">
      <c r="A20" s="753" t="s">
        <v>1294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110</v>
      </c>
      <c r="G20" s="861">
        <f>G21</f>
        <v>27.3</v>
      </c>
      <c r="H20" s="861">
        <f t="shared" ref="H20:K20" si="3">H21</f>
        <v>0</v>
      </c>
      <c r="I20" s="861">
        <f t="shared" si="3"/>
        <v>27.3</v>
      </c>
      <c r="J20" s="861">
        <f t="shared" si="3"/>
        <v>13.4</v>
      </c>
      <c r="K20" s="861">
        <f t="shared" si="3"/>
        <v>40.700000000000003</v>
      </c>
      <c r="L20" s="861"/>
      <c r="M20" s="861"/>
    </row>
    <row r="21" spans="1:15" ht="21" customHeight="1" x14ac:dyDescent="0.25">
      <c r="A21" s="753" t="s">
        <v>1295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111</v>
      </c>
      <c r="G21" s="861">
        <v>27.3</v>
      </c>
      <c r="H21" s="861"/>
      <c r="I21" s="861">
        <f>G21+H21</f>
        <v>27.3</v>
      </c>
      <c r="J21" s="861">
        <v>13.4</v>
      </c>
      <c r="K21" s="861">
        <f>I21+J21</f>
        <v>40.700000000000003</v>
      </c>
      <c r="L21" s="861"/>
      <c r="M21" s="861"/>
    </row>
    <row r="22" spans="1:15" ht="24" customHeight="1" x14ac:dyDescent="0.25">
      <c r="A22" s="319" t="s">
        <v>725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240</v>
      </c>
      <c r="G22" s="861">
        <f>SUM(G23)</f>
        <v>100</v>
      </c>
      <c r="H22" s="861">
        <f>SUM(H23)</f>
        <v>0</v>
      </c>
      <c r="I22" s="981">
        <f t="shared" si="0"/>
        <v>100</v>
      </c>
      <c r="J22" s="861">
        <f>SUM(J23)</f>
        <v>0</v>
      </c>
      <c r="K22" s="981">
        <f t="shared" ref="K22:K28" si="4">I22+J22</f>
        <v>100</v>
      </c>
      <c r="L22" s="861">
        <f t="shared" ref="L22:M22" si="5">SUM(L23)</f>
        <v>0</v>
      </c>
      <c r="M22" s="861">
        <f t="shared" si="5"/>
        <v>0</v>
      </c>
    </row>
    <row r="23" spans="1:15" ht="19.5" customHeight="1" x14ac:dyDescent="0.25">
      <c r="A23" s="319" t="s">
        <v>563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244</v>
      </c>
      <c r="G23" s="861">
        <v>100</v>
      </c>
      <c r="H23" s="861"/>
      <c r="I23" s="981">
        <f t="shared" si="0"/>
        <v>100</v>
      </c>
      <c r="J23" s="861"/>
      <c r="K23" s="981">
        <f t="shared" si="4"/>
        <v>100</v>
      </c>
      <c r="L23" s="861"/>
      <c r="M23" s="861"/>
    </row>
    <row r="24" spans="1:15" ht="32.25" customHeight="1" x14ac:dyDescent="0.25">
      <c r="A24" s="319" t="s">
        <v>596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600</v>
      </c>
      <c r="G24" s="861">
        <f>SUM(G25+G27)</f>
        <v>1435.5</v>
      </c>
      <c r="H24" s="861">
        <f>SUM(H25+H27)</f>
        <v>-106.69999999999999</v>
      </c>
      <c r="I24" s="981">
        <f t="shared" si="0"/>
        <v>1328.8</v>
      </c>
      <c r="J24" s="861">
        <f>SUM(J25+J27)</f>
        <v>-0.10000000000002274</v>
      </c>
      <c r="K24" s="981">
        <f t="shared" si="4"/>
        <v>1328.6999999999998</v>
      </c>
      <c r="L24" s="861"/>
      <c r="M24" s="861"/>
      <c r="O24" s="933"/>
    </row>
    <row r="25" spans="1:15" ht="18" customHeight="1" x14ac:dyDescent="0.25">
      <c r="A25" s="319" t="s">
        <v>582</v>
      </c>
      <c r="B25" s="299" t="s">
        <v>567</v>
      </c>
      <c r="C25" s="299" t="s">
        <v>149</v>
      </c>
      <c r="D25" s="293">
        <v>1</v>
      </c>
      <c r="E25" s="860">
        <v>5224500</v>
      </c>
      <c r="F25" s="862">
        <v>610</v>
      </c>
      <c r="G25" s="861">
        <f>SUM(G26)</f>
        <v>1107.4000000000001</v>
      </c>
      <c r="H25" s="861">
        <f>SUM(H26)</f>
        <v>-80.099999999999994</v>
      </c>
      <c r="I25" s="981">
        <f t="shared" si="0"/>
        <v>1027.3000000000002</v>
      </c>
      <c r="J25" s="861">
        <f>SUM(J26)</f>
        <v>-146.80000000000001</v>
      </c>
      <c r="K25" s="981">
        <f t="shared" si="4"/>
        <v>880.50000000000023</v>
      </c>
      <c r="L25" s="861"/>
      <c r="M25" s="861"/>
    </row>
    <row r="26" spans="1:15" ht="18" customHeight="1" x14ac:dyDescent="0.25">
      <c r="A26" s="753" t="s">
        <v>584</v>
      </c>
      <c r="B26" s="299" t="s">
        <v>567</v>
      </c>
      <c r="C26" s="299" t="s">
        <v>149</v>
      </c>
      <c r="D26" s="293">
        <v>1</v>
      </c>
      <c r="E26" s="860">
        <v>5224500</v>
      </c>
      <c r="F26" s="862">
        <v>612</v>
      </c>
      <c r="G26" s="861">
        <v>1107.4000000000001</v>
      </c>
      <c r="H26" s="861">
        <v>-80.099999999999994</v>
      </c>
      <c r="I26" s="981">
        <f t="shared" si="0"/>
        <v>1027.3000000000002</v>
      </c>
      <c r="J26" s="861">
        <v>-146.80000000000001</v>
      </c>
      <c r="K26" s="981">
        <f t="shared" si="4"/>
        <v>880.50000000000023</v>
      </c>
      <c r="L26" s="861"/>
      <c r="M26" s="861"/>
    </row>
    <row r="27" spans="1:15" ht="18" customHeight="1" x14ac:dyDescent="0.25">
      <c r="A27" s="319" t="s">
        <v>598</v>
      </c>
      <c r="B27" s="299" t="s">
        <v>567</v>
      </c>
      <c r="C27" s="299" t="s">
        <v>149</v>
      </c>
      <c r="D27" s="293">
        <v>1</v>
      </c>
      <c r="E27" s="860">
        <v>5224500</v>
      </c>
      <c r="F27" s="862">
        <v>620</v>
      </c>
      <c r="G27" s="861">
        <f>SUM(G28)</f>
        <v>328.1</v>
      </c>
      <c r="H27" s="861">
        <f>SUM(H28)</f>
        <v>-26.6</v>
      </c>
      <c r="I27" s="981">
        <f t="shared" si="0"/>
        <v>301.5</v>
      </c>
      <c r="J27" s="861">
        <f>SUM(J28)</f>
        <v>146.69999999999999</v>
      </c>
      <c r="K27" s="981">
        <f t="shared" si="4"/>
        <v>448.2</v>
      </c>
      <c r="L27" s="861"/>
      <c r="M27" s="861"/>
    </row>
    <row r="28" spans="1:15" ht="18" customHeight="1" x14ac:dyDescent="0.25">
      <c r="A28" s="753" t="s">
        <v>600</v>
      </c>
      <c r="B28" s="299" t="s">
        <v>567</v>
      </c>
      <c r="C28" s="299" t="s">
        <v>149</v>
      </c>
      <c r="D28" s="293">
        <v>1</v>
      </c>
      <c r="E28" s="860">
        <v>5224500</v>
      </c>
      <c r="F28" s="862">
        <v>622</v>
      </c>
      <c r="G28" s="861">
        <v>328.1</v>
      </c>
      <c r="H28" s="861">
        <v>-26.6</v>
      </c>
      <c r="I28" s="981">
        <f t="shared" si="0"/>
        <v>301.5</v>
      </c>
      <c r="J28" s="861">
        <v>146.69999999999999</v>
      </c>
      <c r="K28" s="981">
        <f t="shared" si="4"/>
        <v>448.2</v>
      </c>
      <c r="L28" s="861"/>
      <c r="M28" s="861"/>
    </row>
    <row r="29" spans="1:15" s="898" customFormat="1" ht="18" customHeight="1" x14ac:dyDescent="0.25">
      <c r="A29" s="754" t="s">
        <v>212</v>
      </c>
      <c r="B29" s="355" t="s">
        <v>567</v>
      </c>
      <c r="C29" s="355" t="s">
        <v>149</v>
      </c>
      <c r="D29" s="355">
        <v>12</v>
      </c>
      <c r="E29" s="858"/>
      <c r="F29" s="857"/>
      <c r="G29" s="859">
        <f>G30</f>
        <v>175.89999999999998</v>
      </c>
      <c r="H29" s="859">
        <f t="shared" ref="H29:K29" si="6">H30</f>
        <v>0</v>
      </c>
      <c r="I29" s="859">
        <f t="shared" si="6"/>
        <v>175.89999999999998</v>
      </c>
      <c r="J29" s="859">
        <f t="shared" si="6"/>
        <v>0</v>
      </c>
      <c r="K29" s="859">
        <f t="shared" si="6"/>
        <v>175.89999999999998</v>
      </c>
      <c r="L29" s="859"/>
      <c r="M29" s="859"/>
    </row>
    <row r="30" spans="1:15" ht="47.25" customHeight="1" x14ac:dyDescent="0.25">
      <c r="A30" s="274" t="s">
        <v>740</v>
      </c>
      <c r="B30" s="299" t="s">
        <v>567</v>
      </c>
      <c r="C30" s="299" t="s">
        <v>149</v>
      </c>
      <c r="D30" s="299" t="s">
        <v>213</v>
      </c>
      <c r="E30" s="860">
        <v>5220400</v>
      </c>
      <c r="F30" s="862"/>
      <c r="G30" s="861">
        <f>SUM(G31:G32)</f>
        <v>175.89999999999998</v>
      </c>
      <c r="H30" s="861">
        <f>SUM(H31:H32)</f>
        <v>0</v>
      </c>
      <c r="I30" s="861">
        <f t="shared" ref="I30:I31" si="7">SUM(G30:H30)</f>
        <v>175.89999999999998</v>
      </c>
      <c r="J30" s="861">
        <f>SUM(J31:J32)</f>
        <v>0</v>
      </c>
      <c r="K30" s="861">
        <f t="shared" ref="K30:K31" si="8">SUM(I30:J30)</f>
        <v>175.89999999999998</v>
      </c>
      <c r="L30" s="861"/>
      <c r="M30" s="861"/>
    </row>
    <row r="31" spans="1:15" ht="18.75" customHeight="1" x14ac:dyDescent="0.25">
      <c r="A31" s="319" t="s">
        <v>563</v>
      </c>
      <c r="B31" s="299" t="s">
        <v>567</v>
      </c>
      <c r="C31" s="299" t="s">
        <v>149</v>
      </c>
      <c r="D31" s="299" t="s">
        <v>213</v>
      </c>
      <c r="E31" s="860">
        <v>5220400</v>
      </c>
      <c r="F31" s="862">
        <v>244</v>
      </c>
      <c r="G31" s="861">
        <v>1.2</v>
      </c>
      <c r="H31" s="861"/>
      <c r="I31" s="861">
        <f t="shared" si="7"/>
        <v>1.2</v>
      </c>
      <c r="J31" s="861"/>
      <c r="K31" s="861">
        <f t="shared" si="8"/>
        <v>1.2</v>
      </c>
      <c r="L31" s="861"/>
      <c r="M31" s="861"/>
    </row>
    <row r="32" spans="1:15" ht="41.25" customHeight="1" x14ac:dyDescent="0.25">
      <c r="A32" s="319" t="s">
        <v>1272</v>
      </c>
      <c r="B32" s="299" t="s">
        <v>567</v>
      </c>
      <c r="C32" s="299" t="s">
        <v>149</v>
      </c>
      <c r="D32" s="299" t="s">
        <v>213</v>
      </c>
      <c r="E32" s="860">
        <v>5220401</v>
      </c>
      <c r="F32" s="862">
        <v>810</v>
      </c>
      <c r="G32" s="861">
        <v>174.7</v>
      </c>
      <c r="H32" s="861"/>
      <c r="I32" s="861">
        <f>SUM(G32:H32)</f>
        <v>174.7</v>
      </c>
      <c r="J32" s="861"/>
      <c r="K32" s="861">
        <f>SUM(I32:J32)</f>
        <v>174.7</v>
      </c>
      <c r="L32" s="861"/>
      <c r="M32" s="861"/>
    </row>
    <row r="33" spans="1:13" s="898" customFormat="1" ht="18.75" customHeight="1" x14ac:dyDescent="0.25">
      <c r="A33" s="367" t="s">
        <v>362</v>
      </c>
      <c r="B33" s="857">
        <v>40</v>
      </c>
      <c r="C33" s="362">
        <v>5</v>
      </c>
      <c r="D33" s="362" t="s">
        <v>358</v>
      </c>
      <c r="E33" s="858" t="s">
        <v>358</v>
      </c>
      <c r="F33" s="857" t="s">
        <v>358</v>
      </c>
      <c r="G33" s="859">
        <f t="shared" ref="G33:J37" si="9">G34</f>
        <v>5754.3</v>
      </c>
      <c r="H33" s="859">
        <f t="shared" si="9"/>
        <v>0</v>
      </c>
      <c r="I33" s="856">
        <f t="shared" si="0"/>
        <v>5754.3</v>
      </c>
      <c r="J33" s="859">
        <f t="shared" si="9"/>
        <v>0</v>
      </c>
      <c r="K33" s="856">
        <f t="shared" ref="K33:K38" si="10">I33+J33</f>
        <v>5754.3</v>
      </c>
      <c r="L33" s="859"/>
      <c r="M33" s="859"/>
    </row>
    <row r="34" spans="1:13" s="898" customFormat="1" ht="18" customHeight="1" x14ac:dyDescent="0.25">
      <c r="A34" s="367" t="s">
        <v>222</v>
      </c>
      <c r="B34" s="857">
        <v>40</v>
      </c>
      <c r="C34" s="362">
        <v>5</v>
      </c>
      <c r="D34" s="362">
        <v>2</v>
      </c>
      <c r="E34" s="858" t="s">
        <v>358</v>
      </c>
      <c r="F34" s="857" t="s">
        <v>358</v>
      </c>
      <c r="G34" s="859">
        <f t="shared" si="9"/>
        <v>5754.3</v>
      </c>
      <c r="H34" s="859">
        <f t="shared" si="9"/>
        <v>0</v>
      </c>
      <c r="I34" s="856">
        <f t="shared" si="0"/>
        <v>5754.3</v>
      </c>
      <c r="J34" s="859">
        <f t="shared" si="9"/>
        <v>0</v>
      </c>
      <c r="K34" s="856">
        <f t="shared" si="10"/>
        <v>5754.3</v>
      </c>
      <c r="L34" s="859"/>
      <c r="M34" s="859"/>
    </row>
    <row r="35" spans="1:13" ht="18" customHeight="1" x14ac:dyDescent="0.25">
      <c r="A35" s="319" t="s">
        <v>585</v>
      </c>
      <c r="B35" s="862">
        <v>40</v>
      </c>
      <c r="C35" s="293">
        <v>5</v>
      </c>
      <c r="D35" s="293">
        <v>2</v>
      </c>
      <c r="E35" s="860">
        <v>5220000</v>
      </c>
      <c r="F35" s="862" t="s">
        <v>358</v>
      </c>
      <c r="G35" s="861">
        <f t="shared" si="9"/>
        <v>5754.3</v>
      </c>
      <c r="H35" s="861">
        <f t="shared" si="9"/>
        <v>0</v>
      </c>
      <c r="I35" s="981">
        <f t="shared" si="0"/>
        <v>5754.3</v>
      </c>
      <c r="J35" s="861">
        <f t="shared" si="9"/>
        <v>0</v>
      </c>
      <c r="K35" s="981">
        <f t="shared" si="10"/>
        <v>5754.3</v>
      </c>
      <c r="L35" s="861"/>
      <c r="M35" s="861"/>
    </row>
    <row r="36" spans="1:13" ht="48.75" customHeight="1" x14ac:dyDescent="0.25">
      <c r="A36" s="319" t="s">
        <v>592</v>
      </c>
      <c r="B36" s="862">
        <v>40</v>
      </c>
      <c r="C36" s="293">
        <v>5</v>
      </c>
      <c r="D36" s="293">
        <v>2</v>
      </c>
      <c r="E36" s="860">
        <v>5222100</v>
      </c>
      <c r="F36" s="862" t="s">
        <v>358</v>
      </c>
      <c r="G36" s="861">
        <f t="shared" si="9"/>
        <v>5754.3</v>
      </c>
      <c r="H36" s="861">
        <f t="shared" si="9"/>
        <v>0</v>
      </c>
      <c r="I36" s="981">
        <f t="shared" si="0"/>
        <v>5754.3</v>
      </c>
      <c r="J36" s="861">
        <f t="shared" si="9"/>
        <v>0</v>
      </c>
      <c r="K36" s="981">
        <f t="shared" si="10"/>
        <v>5754.3</v>
      </c>
      <c r="L36" s="861"/>
      <c r="M36" s="861"/>
    </row>
    <row r="37" spans="1:13" ht="15.75" x14ac:dyDescent="0.25">
      <c r="A37" s="319" t="s">
        <v>564</v>
      </c>
      <c r="B37" s="862">
        <v>40</v>
      </c>
      <c r="C37" s="293">
        <v>5</v>
      </c>
      <c r="D37" s="293">
        <v>2</v>
      </c>
      <c r="E37" s="860">
        <v>5222100</v>
      </c>
      <c r="F37" s="862">
        <v>800</v>
      </c>
      <c r="G37" s="861">
        <f t="shared" si="9"/>
        <v>5754.3</v>
      </c>
      <c r="H37" s="861">
        <f t="shared" si="9"/>
        <v>0</v>
      </c>
      <c r="I37" s="981">
        <f t="shared" si="0"/>
        <v>5754.3</v>
      </c>
      <c r="J37" s="861">
        <f t="shared" si="9"/>
        <v>0</v>
      </c>
      <c r="K37" s="981">
        <f t="shared" si="10"/>
        <v>5754.3</v>
      </c>
      <c r="L37" s="861"/>
      <c r="M37" s="861"/>
    </row>
    <row r="38" spans="1:13" ht="31.5" x14ac:dyDescent="0.25">
      <c r="A38" s="319" t="s">
        <v>587</v>
      </c>
      <c r="B38" s="862">
        <v>40</v>
      </c>
      <c r="C38" s="293">
        <v>5</v>
      </c>
      <c r="D38" s="293">
        <v>2</v>
      </c>
      <c r="E38" s="860">
        <v>5222100</v>
      </c>
      <c r="F38" s="862">
        <v>810</v>
      </c>
      <c r="G38" s="861">
        <v>5754.3</v>
      </c>
      <c r="H38" s="861"/>
      <c r="I38" s="981">
        <f t="shared" si="0"/>
        <v>5754.3</v>
      </c>
      <c r="J38" s="861"/>
      <c r="K38" s="981">
        <f t="shared" si="10"/>
        <v>5754.3</v>
      </c>
      <c r="L38" s="861"/>
      <c r="M38" s="861"/>
    </row>
    <row r="39" spans="1:13" ht="15.75" x14ac:dyDescent="0.25">
      <c r="A39" s="367" t="s">
        <v>1280</v>
      </c>
      <c r="B39" s="857">
        <v>40</v>
      </c>
      <c r="C39" s="362">
        <v>7</v>
      </c>
      <c r="D39" s="362"/>
      <c r="E39" s="858"/>
      <c r="F39" s="857"/>
      <c r="G39" s="859">
        <f>G40</f>
        <v>2769.3</v>
      </c>
      <c r="H39" s="859">
        <f>SUM(H40)</f>
        <v>116</v>
      </c>
      <c r="I39" s="859">
        <f t="shared" ref="I39:K39" si="11">SUM(I40)</f>
        <v>2885.3</v>
      </c>
      <c r="J39" s="859">
        <f>SUM(J40)</f>
        <v>0</v>
      </c>
      <c r="K39" s="859">
        <f t="shared" si="11"/>
        <v>2885.3</v>
      </c>
      <c r="L39" s="859"/>
      <c r="M39" s="859"/>
    </row>
    <row r="40" spans="1:13" s="898" customFormat="1" ht="15.75" x14ac:dyDescent="0.25">
      <c r="A40" s="754" t="s">
        <v>240</v>
      </c>
      <c r="B40" s="857">
        <v>40</v>
      </c>
      <c r="C40" s="362">
        <v>7</v>
      </c>
      <c r="D40" s="362">
        <v>2</v>
      </c>
      <c r="E40" s="858" t="s">
        <v>358</v>
      </c>
      <c r="F40" s="857" t="s">
        <v>358</v>
      </c>
      <c r="G40" s="859">
        <f>G41+G46</f>
        <v>2769.3</v>
      </c>
      <c r="H40" s="859">
        <f>SUM(H41)</f>
        <v>116</v>
      </c>
      <c r="I40" s="856">
        <f t="shared" si="0"/>
        <v>2885.3</v>
      </c>
      <c r="J40" s="859">
        <f>SUM(J41)</f>
        <v>0</v>
      </c>
      <c r="K40" s="856">
        <f t="shared" ref="K40" si="12">I40+J40</f>
        <v>2885.3</v>
      </c>
      <c r="L40" s="859"/>
      <c r="M40" s="859"/>
    </row>
    <row r="41" spans="1:13" s="898" customFormat="1" ht="15.75" x14ac:dyDescent="0.25">
      <c r="A41" s="754" t="s">
        <v>1281</v>
      </c>
      <c r="B41" s="857">
        <v>40</v>
      </c>
      <c r="C41" s="362">
        <v>7</v>
      </c>
      <c r="D41" s="362">
        <v>2</v>
      </c>
      <c r="E41" s="860">
        <v>4239900</v>
      </c>
      <c r="F41" s="857">
        <v>600</v>
      </c>
      <c r="G41" s="859">
        <f>SUM(G42+G44)</f>
        <v>2769.3</v>
      </c>
      <c r="H41" s="861">
        <f>SUM(H42+H44)</f>
        <v>116</v>
      </c>
      <c r="I41" s="861">
        <f t="shared" ref="I41:K41" si="13">SUM(I42+I44)</f>
        <v>2885.3</v>
      </c>
      <c r="J41" s="861">
        <f>SUM(J42+J44)</f>
        <v>0</v>
      </c>
      <c r="K41" s="861">
        <f t="shared" si="13"/>
        <v>2885.3</v>
      </c>
      <c r="L41" s="859"/>
      <c r="M41" s="859"/>
    </row>
    <row r="42" spans="1:13" s="898" customFormat="1" ht="15.75" x14ac:dyDescent="0.25">
      <c r="A42" s="319" t="s">
        <v>582</v>
      </c>
      <c r="B42" s="862">
        <v>40</v>
      </c>
      <c r="C42" s="293">
        <v>7</v>
      </c>
      <c r="D42" s="293">
        <v>2</v>
      </c>
      <c r="E42" s="860">
        <v>4239900</v>
      </c>
      <c r="F42" s="862">
        <v>610</v>
      </c>
      <c r="G42" s="861">
        <f>G43</f>
        <v>1805</v>
      </c>
      <c r="H42" s="861">
        <f>SUM(H43)</f>
        <v>116</v>
      </c>
      <c r="I42" s="980">
        <f>SUM(G42:H42)</f>
        <v>1921</v>
      </c>
      <c r="J42" s="861">
        <f>SUM(J43)</f>
        <v>0</v>
      </c>
      <c r="K42" s="980">
        <f>SUM(I42:J42)</f>
        <v>1921</v>
      </c>
      <c r="L42" s="859"/>
      <c r="M42" s="859"/>
    </row>
    <row r="43" spans="1:13" s="898" customFormat="1" ht="15.75" x14ac:dyDescent="0.25">
      <c r="A43" s="753" t="s">
        <v>584</v>
      </c>
      <c r="B43" s="862">
        <v>40</v>
      </c>
      <c r="C43" s="293">
        <v>7</v>
      </c>
      <c r="D43" s="293">
        <v>2</v>
      </c>
      <c r="E43" s="860">
        <v>4239900</v>
      </c>
      <c r="F43" s="862">
        <v>612</v>
      </c>
      <c r="G43" s="861">
        <v>1805</v>
      </c>
      <c r="H43" s="861">
        <v>116</v>
      </c>
      <c r="I43" s="980">
        <f t="shared" ref="I43:I45" si="14">SUM(G43:H43)</f>
        <v>1921</v>
      </c>
      <c r="J43" s="861"/>
      <c r="K43" s="980">
        <f t="shared" ref="K43:K45" si="15">SUM(I43:J43)</f>
        <v>1921</v>
      </c>
      <c r="L43" s="859"/>
      <c r="M43" s="859"/>
    </row>
    <row r="44" spans="1:13" s="898" customFormat="1" ht="15.75" x14ac:dyDescent="0.25">
      <c r="A44" s="319" t="s">
        <v>598</v>
      </c>
      <c r="B44" s="862">
        <v>40</v>
      </c>
      <c r="C44" s="293">
        <v>7</v>
      </c>
      <c r="D44" s="293">
        <v>2</v>
      </c>
      <c r="E44" s="860">
        <v>4239900</v>
      </c>
      <c r="F44" s="862">
        <v>620</v>
      </c>
      <c r="G44" s="861">
        <f>G45</f>
        <v>964.3</v>
      </c>
      <c r="H44" s="861">
        <f>SUM(H45)</f>
        <v>0</v>
      </c>
      <c r="I44" s="980">
        <f t="shared" si="14"/>
        <v>964.3</v>
      </c>
      <c r="J44" s="861">
        <f>SUM(J45)</f>
        <v>0</v>
      </c>
      <c r="K44" s="980">
        <f t="shared" si="15"/>
        <v>964.3</v>
      </c>
      <c r="L44" s="859"/>
      <c r="M44" s="859"/>
    </row>
    <row r="45" spans="1:13" s="898" customFormat="1" ht="15.75" x14ac:dyDescent="0.25">
      <c r="A45" s="753" t="s">
        <v>600</v>
      </c>
      <c r="B45" s="862">
        <v>40</v>
      </c>
      <c r="C45" s="293">
        <v>7</v>
      </c>
      <c r="D45" s="293">
        <v>2</v>
      </c>
      <c r="E45" s="860">
        <v>4239900</v>
      </c>
      <c r="F45" s="862">
        <v>622</v>
      </c>
      <c r="G45" s="861">
        <v>964.3</v>
      </c>
      <c r="H45" s="861"/>
      <c r="I45" s="980">
        <f t="shared" si="14"/>
        <v>964.3</v>
      </c>
      <c r="J45" s="861"/>
      <c r="K45" s="980">
        <f t="shared" si="15"/>
        <v>964.3</v>
      </c>
      <c r="L45" s="859"/>
      <c r="M45" s="859"/>
    </row>
    <row r="46" spans="1:13" ht="15.75" x14ac:dyDescent="0.25">
      <c r="A46" s="319" t="s">
        <v>585</v>
      </c>
      <c r="B46" s="862">
        <v>40</v>
      </c>
      <c r="C46" s="293">
        <v>7</v>
      </c>
      <c r="D46" s="293">
        <v>2</v>
      </c>
      <c r="E46" s="860">
        <v>5220000</v>
      </c>
      <c r="F46" s="862" t="s">
        <v>358</v>
      </c>
      <c r="G46" s="861">
        <f t="shared" ref="G46:G50" si="16">SUM(G47)</f>
        <v>0</v>
      </c>
      <c r="H46" s="861"/>
      <c r="I46" s="856">
        <f t="shared" si="0"/>
        <v>0</v>
      </c>
      <c r="J46" s="861"/>
      <c r="K46" s="856">
        <f t="shared" ref="K46:K67" si="17">I46+J46</f>
        <v>0</v>
      </c>
      <c r="L46" s="861">
        <v>0</v>
      </c>
      <c r="M46" s="861">
        <v>0</v>
      </c>
    </row>
    <row r="47" spans="1:13" ht="15.75" x14ac:dyDescent="0.25">
      <c r="A47" s="319" t="s">
        <v>601</v>
      </c>
      <c r="B47" s="862">
        <v>40</v>
      </c>
      <c r="C47" s="293">
        <v>7</v>
      </c>
      <c r="D47" s="293">
        <v>2</v>
      </c>
      <c r="E47" s="860">
        <v>5222800</v>
      </c>
      <c r="F47" s="862" t="s">
        <v>358</v>
      </c>
      <c r="G47" s="861">
        <f t="shared" si="16"/>
        <v>0</v>
      </c>
      <c r="H47" s="861"/>
      <c r="I47" s="856">
        <f t="shared" si="0"/>
        <v>0</v>
      </c>
      <c r="J47" s="861"/>
      <c r="K47" s="856">
        <f t="shared" si="17"/>
        <v>0</v>
      </c>
      <c r="L47" s="861">
        <v>0</v>
      </c>
      <c r="M47" s="861">
        <v>0</v>
      </c>
    </row>
    <row r="48" spans="1:13" ht="31.5" x14ac:dyDescent="0.25">
      <c r="A48" s="319" t="s">
        <v>724</v>
      </c>
      <c r="B48" s="862">
        <v>40</v>
      </c>
      <c r="C48" s="293">
        <v>7</v>
      </c>
      <c r="D48" s="293">
        <v>2</v>
      </c>
      <c r="E48" s="860">
        <v>5222810</v>
      </c>
      <c r="F48" s="862" t="s">
        <v>358</v>
      </c>
      <c r="G48" s="861">
        <f t="shared" si="16"/>
        <v>0</v>
      </c>
      <c r="H48" s="861"/>
      <c r="I48" s="856">
        <f t="shared" si="0"/>
        <v>0</v>
      </c>
      <c r="J48" s="861"/>
      <c r="K48" s="856">
        <f t="shared" si="17"/>
        <v>0</v>
      </c>
      <c r="L48" s="861">
        <v>0</v>
      </c>
      <c r="M48" s="861">
        <v>0</v>
      </c>
    </row>
    <row r="49" spans="1:13" ht="31.5" x14ac:dyDescent="0.25">
      <c r="A49" s="319" t="s">
        <v>596</v>
      </c>
      <c r="B49" s="862">
        <v>40</v>
      </c>
      <c r="C49" s="293">
        <v>7</v>
      </c>
      <c r="D49" s="293">
        <v>2</v>
      </c>
      <c r="E49" s="860">
        <v>5222810</v>
      </c>
      <c r="F49" s="862">
        <v>600</v>
      </c>
      <c r="G49" s="861">
        <f t="shared" si="16"/>
        <v>0</v>
      </c>
      <c r="H49" s="861"/>
      <c r="I49" s="856">
        <f t="shared" si="0"/>
        <v>0</v>
      </c>
      <c r="J49" s="861"/>
      <c r="K49" s="856">
        <f t="shared" si="17"/>
        <v>0</v>
      </c>
      <c r="L49" s="861"/>
      <c r="M49" s="861"/>
    </row>
    <row r="50" spans="1:13" ht="15.75" x14ac:dyDescent="0.25">
      <c r="A50" s="319" t="s">
        <v>582</v>
      </c>
      <c r="B50" s="862">
        <v>40</v>
      </c>
      <c r="C50" s="293">
        <v>7</v>
      </c>
      <c r="D50" s="293">
        <v>2</v>
      </c>
      <c r="E50" s="860">
        <v>5222810</v>
      </c>
      <c r="F50" s="862">
        <v>610</v>
      </c>
      <c r="G50" s="861">
        <f t="shared" si="16"/>
        <v>0</v>
      </c>
      <c r="H50" s="861"/>
      <c r="I50" s="856">
        <f t="shared" si="0"/>
        <v>0</v>
      </c>
      <c r="J50" s="861"/>
      <c r="K50" s="856">
        <f t="shared" si="17"/>
        <v>0</v>
      </c>
      <c r="L50" s="861">
        <v>0</v>
      </c>
      <c r="M50" s="861">
        <v>0</v>
      </c>
    </row>
    <row r="51" spans="1:13" ht="15.75" x14ac:dyDescent="0.25">
      <c r="A51" s="753" t="s">
        <v>584</v>
      </c>
      <c r="B51" s="862">
        <v>40</v>
      </c>
      <c r="C51" s="293">
        <v>7</v>
      </c>
      <c r="D51" s="293">
        <v>2</v>
      </c>
      <c r="E51" s="860">
        <v>5222810</v>
      </c>
      <c r="F51" s="862">
        <v>612</v>
      </c>
      <c r="G51" s="861"/>
      <c r="H51" s="861"/>
      <c r="I51" s="856">
        <f t="shared" si="0"/>
        <v>0</v>
      </c>
      <c r="J51" s="861"/>
      <c r="K51" s="856">
        <f t="shared" si="17"/>
        <v>0</v>
      </c>
      <c r="L51" s="861">
        <v>0</v>
      </c>
      <c r="M51" s="861">
        <v>0</v>
      </c>
    </row>
    <row r="52" spans="1:13" s="898" customFormat="1" ht="15.75" x14ac:dyDescent="0.25">
      <c r="A52" s="367" t="s">
        <v>722</v>
      </c>
      <c r="B52" s="857">
        <v>40</v>
      </c>
      <c r="C52" s="362">
        <v>8</v>
      </c>
      <c r="D52" s="362" t="s">
        <v>358</v>
      </c>
      <c r="E52" s="858" t="s">
        <v>358</v>
      </c>
      <c r="F52" s="857" t="s">
        <v>358</v>
      </c>
      <c r="G52" s="859">
        <f>SUM(G53)</f>
        <v>326.39999999999998</v>
      </c>
      <c r="H52" s="859">
        <f>SUM(H53)</f>
        <v>345</v>
      </c>
      <c r="I52" s="856">
        <f t="shared" si="0"/>
        <v>671.4</v>
      </c>
      <c r="J52" s="859">
        <f>SUM(J53)</f>
        <v>500</v>
      </c>
      <c r="K52" s="856">
        <f t="shared" si="17"/>
        <v>1171.4000000000001</v>
      </c>
      <c r="L52" s="859">
        <f>SUM(L53)</f>
        <v>126.4</v>
      </c>
      <c r="M52" s="859">
        <f>SUM(M53)</f>
        <v>126.4</v>
      </c>
    </row>
    <row r="53" spans="1:13" s="898" customFormat="1" ht="15.75" x14ac:dyDescent="0.25">
      <c r="A53" s="367" t="s">
        <v>288</v>
      </c>
      <c r="B53" s="857">
        <v>40</v>
      </c>
      <c r="C53" s="362">
        <v>8</v>
      </c>
      <c r="D53" s="362">
        <v>1</v>
      </c>
      <c r="E53" s="858" t="s">
        <v>358</v>
      </c>
      <c r="F53" s="857" t="s">
        <v>358</v>
      </c>
      <c r="G53" s="859">
        <f>SUM(G54+G64+G69+G73+G75)</f>
        <v>326.39999999999998</v>
      </c>
      <c r="H53" s="859">
        <f>SUM(H54+H64)</f>
        <v>345</v>
      </c>
      <c r="I53" s="856">
        <f t="shared" si="0"/>
        <v>671.4</v>
      </c>
      <c r="J53" s="859">
        <f>SUM(J54+J64)</f>
        <v>500</v>
      </c>
      <c r="K53" s="856">
        <f t="shared" si="17"/>
        <v>1171.4000000000001</v>
      </c>
      <c r="L53" s="859">
        <f>SUM(L54+L64)</f>
        <v>126.4</v>
      </c>
      <c r="M53" s="859">
        <f>SUM(M54+M64)</f>
        <v>126.4</v>
      </c>
    </row>
    <row r="54" spans="1:13" ht="15.75" x14ac:dyDescent="0.25">
      <c r="A54" s="319" t="s">
        <v>585</v>
      </c>
      <c r="B54" s="862">
        <v>40</v>
      </c>
      <c r="C54" s="293">
        <v>8</v>
      </c>
      <c r="D54" s="293">
        <v>1</v>
      </c>
      <c r="E54" s="860">
        <v>5220000</v>
      </c>
      <c r="F54" s="862" t="s">
        <v>358</v>
      </c>
      <c r="G54" s="861">
        <f>SUM(G55)</f>
        <v>200</v>
      </c>
      <c r="H54" s="861">
        <f>SUM(H55)</f>
        <v>0</v>
      </c>
      <c r="I54" s="981">
        <f t="shared" si="0"/>
        <v>200</v>
      </c>
      <c r="J54" s="861">
        <f>SUM(J55)</f>
        <v>0</v>
      </c>
      <c r="K54" s="981">
        <f t="shared" si="17"/>
        <v>200</v>
      </c>
      <c r="L54" s="861"/>
      <c r="M54" s="861"/>
    </row>
    <row r="55" spans="1:13" ht="15.75" x14ac:dyDescent="0.25">
      <c r="A55" s="319" t="s">
        <v>601</v>
      </c>
      <c r="B55" s="862">
        <v>40</v>
      </c>
      <c r="C55" s="293">
        <v>8</v>
      </c>
      <c r="D55" s="293">
        <v>1</v>
      </c>
      <c r="E55" s="860">
        <v>5222800</v>
      </c>
      <c r="F55" s="862" t="s">
        <v>358</v>
      </c>
      <c r="G55" s="861">
        <f>SUM(G60+G56)</f>
        <v>200</v>
      </c>
      <c r="H55" s="861">
        <f>SUM(H60+H56)</f>
        <v>0</v>
      </c>
      <c r="I55" s="981">
        <f t="shared" si="0"/>
        <v>200</v>
      </c>
      <c r="J55" s="861">
        <f>SUM(J60+J56)</f>
        <v>0</v>
      </c>
      <c r="K55" s="981">
        <f t="shared" si="17"/>
        <v>200</v>
      </c>
      <c r="L55" s="861"/>
      <c r="M55" s="861"/>
    </row>
    <row r="56" spans="1:13" ht="15.75" x14ac:dyDescent="0.25">
      <c r="A56" s="319" t="s">
        <v>602</v>
      </c>
      <c r="B56" s="862">
        <v>40</v>
      </c>
      <c r="C56" s="293">
        <v>8</v>
      </c>
      <c r="D56" s="293">
        <v>1</v>
      </c>
      <c r="E56" s="860">
        <v>5222805</v>
      </c>
      <c r="F56" s="862" t="s">
        <v>358</v>
      </c>
      <c r="G56" s="861">
        <f t="shared" ref="G56:J58" si="18">SUM(G57)</f>
        <v>0</v>
      </c>
      <c r="H56" s="861">
        <f t="shared" si="18"/>
        <v>0</v>
      </c>
      <c r="I56" s="981">
        <f t="shared" si="0"/>
        <v>0</v>
      </c>
      <c r="J56" s="861">
        <f t="shared" si="18"/>
        <v>0</v>
      </c>
      <c r="K56" s="981">
        <f t="shared" si="17"/>
        <v>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5222805</v>
      </c>
      <c r="F57" s="862">
        <v>600</v>
      </c>
      <c r="G57" s="861">
        <f t="shared" si="18"/>
        <v>0</v>
      </c>
      <c r="H57" s="861">
        <f t="shared" si="18"/>
        <v>0</v>
      </c>
      <c r="I57" s="981">
        <f t="shared" si="0"/>
        <v>0</v>
      </c>
      <c r="J57" s="861">
        <f t="shared" si="18"/>
        <v>0</v>
      </c>
      <c r="K57" s="981">
        <f t="shared" si="17"/>
        <v>0</v>
      </c>
      <c r="L57" s="861"/>
      <c r="M57" s="861"/>
    </row>
    <row r="58" spans="1:13" ht="15.75" x14ac:dyDescent="0.25">
      <c r="A58" s="319" t="s">
        <v>598</v>
      </c>
      <c r="B58" s="862">
        <v>40</v>
      </c>
      <c r="C58" s="293">
        <v>8</v>
      </c>
      <c r="D58" s="293">
        <v>1</v>
      </c>
      <c r="E58" s="860">
        <v>5222805</v>
      </c>
      <c r="F58" s="862">
        <v>620</v>
      </c>
      <c r="G58" s="861">
        <f t="shared" si="18"/>
        <v>0</v>
      </c>
      <c r="H58" s="861">
        <f t="shared" si="18"/>
        <v>0</v>
      </c>
      <c r="I58" s="981">
        <f t="shared" si="0"/>
        <v>0</v>
      </c>
      <c r="J58" s="861">
        <f t="shared" si="18"/>
        <v>0</v>
      </c>
      <c r="K58" s="981">
        <f t="shared" si="17"/>
        <v>0</v>
      </c>
      <c r="L58" s="861"/>
      <c r="M58" s="861"/>
    </row>
    <row r="59" spans="1:13" ht="15.75" x14ac:dyDescent="0.25">
      <c r="A59" s="753" t="s">
        <v>600</v>
      </c>
      <c r="B59" s="862">
        <v>40</v>
      </c>
      <c r="C59" s="293">
        <v>8</v>
      </c>
      <c r="D59" s="293">
        <v>1</v>
      </c>
      <c r="E59" s="860">
        <v>5222805</v>
      </c>
      <c r="F59" s="862">
        <v>622</v>
      </c>
      <c r="G59" s="861"/>
      <c r="H59" s="861"/>
      <c r="I59" s="981">
        <f t="shared" si="0"/>
        <v>0</v>
      </c>
      <c r="J59" s="861"/>
      <c r="K59" s="981">
        <f t="shared" si="17"/>
        <v>0</v>
      </c>
      <c r="L59" s="861"/>
      <c r="M59" s="861"/>
    </row>
    <row r="60" spans="1:13" ht="15.75" x14ac:dyDescent="0.25">
      <c r="A60" s="319" t="s">
        <v>603</v>
      </c>
      <c r="B60" s="862">
        <v>40</v>
      </c>
      <c r="C60" s="293">
        <v>8</v>
      </c>
      <c r="D60" s="293">
        <v>1</v>
      </c>
      <c r="E60" s="860">
        <v>5222806</v>
      </c>
      <c r="F60" s="862" t="s">
        <v>358</v>
      </c>
      <c r="G60" s="861">
        <f t="shared" ref="G60:J62" si="19">SUM(G61)</f>
        <v>200</v>
      </c>
      <c r="H60" s="861">
        <f t="shared" si="19"/>
        <v>0</v>
      </c>
      <c r="I60" s="981">
        <f t="shared" si="0"/>
        <v>200</v>
      </c>
      <c r="J60" s="861">
        <f t="shared" si="19"/>
        <v>0</v>
      </c>
      <c r="K60" s="981">
        <f t="shared" si="17"/>
        <v>200</v>
      </c>
      <c r="L60" s="861"/>
      <c r="M60" s="861"/>
    </row>
    <row r="61" spans="1:13" ht="31.5" x14ac:dyDescent="0.25">
      <c r="A61" s="319" t="s">
        <v>596</v>
      </c>
      <c r="B61" s="862">
        <v>40</v>
      </c>
      <c r="C61" s="293">
        <v>8</v>
      </c>
      <c r="D61" s="293">
        <v>1</v>
      </c>
      <c r="E61" s="860">
        <v>5222806</v>
      </c>
      <c r="F61" s="862">
        <v>600</v>
      </c>
      <c r="G61" s="861">
        <f t="shared" si="19"/>
        <v>200</v>
      </c>
      <c r="H61" s="861">
        <f t="shared" si="19"/>
        <v>0</v>
      </c>
      <c r="I61" s="981">
        <f t="shared" si="0"/>
        <v>200</v>
      </c>
      <c r="J61" s="861">
        <f t="shared" si="19"/>
        <v>0</v>
      </c>
      <c r="K61" s="981">
        <f t="shared" si="17"/>
        <v>200</v>
      </c>
      <c r="L61" s="861"/>
      <c r="M61" s="861"/>
    </row>
    <row r="62" spans="1:13" ht="15.75" x14ac:dyDescent="0.25">
      <c r="A62" s="319" t="s">
        <v>582</v>
      </c>
      <c r="B62" s="862">
        <v>40</v>
      </c>
      <c r="C62" s="293">
        <v>8</v>
      </c>
      <c r="D62" s="293">
        <v>1</v>
      </c>
      <c r="E62" s="860">
        <v>5222806</v>
      </c>
      <c r="F62" s="862">
        <v>610</v>
      </c>
      <c r="G62" s="861">
        <f t="shared" si="19"/>
        <v>200</v>
      </c>
      <c r="H62" s="861">
        <f t="shared" si="19"/>
        <v>0</v>
      </c>
      <c r="I62" s="981">
        <f t="shared" si="0"/>
        <v>200</v>
      </c>
      <c r="J62" s="861">
        <f t="shared" si="19"/>
        <v>0</v>
      </c>
      <c r="K62" s="981">
        <f t="shared" si="17"/>
        <v>200</v>
      </c>
      <c r="L62" s="861"/>
      <c r="M62" s="861"/>
    </row>
    <row r="63" spans="1:13" ht="15.75" x14ac:dyDescent="0.25">
      <c r="A63" s="753" t="s">
        <v>584</v>
      </c>
      <c r="B63" s="862">
        <v>40</v>
      </c>
      <c r="C63" s="293">
        <v>8</v>
      </c>
      <c r="D63" s="293">
        <v>1</v>
      </c>
      <c r="E63" s="860">
        <v>5222806</v>
      </c>
      <c r="F63" s="862">
        <v>612</v>
      </c>
      <c r="G63" s="861">
        <v>200</v>
      </c>
      <c r="H63" s="861"/>
      <c r="I63" s="981">
        <f t="shared" si="0"/>
        <v>200</v>
      </c>
      <c r="J63" s="861"/>
      <c r="K63" s="981">
        <f t="shared" si="17"/>
        <v>200</v>
      </c>
      <c r="L63" s="861"/>
      <c r="M63" s="861"/>
    </row>
    <row r="64" spans="1:13" ht="31.5" x14ac:dyDescent="0.25">
      <c r="A64" s="319" t="s">
        <v>594</v>
      </c>
      <c r="B64" s="862">
        <v>40</v>
      </c>
      <c r="C64" s="293">
        <v>8</v>
      </c>
      <c r="D64" s="293">
        <v>1</v>
      </c>
      <c r="E64" s="860">
        <v>4400000</v>
      </c>
      <c r="F64" s="862" t="s">
        <v>358</v>
      </c>
      <c r="G64" s="861">
        <f>G65+G69</f>
        <v>126.4</v>
      </c>
      <c r="H64" s="861">
        <f>H65+H69</f>
        <v>345</v>
      </c>
      <c r="I64" s="981">
        <f t="shared" si="0"/>
        <v>471.4</v>
      </c>
      <c r="J64" s="981">
        <f>J65+J69+J71</f>
        <v>500</v>
      </c>
      <c r="K64" s="981">
        <f t="shared" si="17"/>
        <v>971.4</v>
      </c>
      <c r="L64" s="861">
        <f t="shared" ref="G64:M66" si="20">L65</f>
        <v>126.4</v>
      </c>
      <c r="M64" s="861">
        <f t="shared" si="20"/>
        <v>126.4</v>
      </c>
    </row>
    <row r="65" spans="1:13" ht="47.25" x14ac:dyDescent="0.25">
      <c r="A65" s="934" t="s">
        <v>595</v>
      </c>
      <c r="B65" s="862">
        <v>40</v>
      </c>
      <c r="C65" s="293">
        <v>8</v>
      </c>
      <c r="D65" s="293">
        <v>1</v>
      </c>
      <c r="E65" s="860">
        <v>4400200</v>
      </c>
      <c r="F65" s="862" t="s">
        <v>358</v>
      </c>
      <c r="G65" s="861">
        <f t="shared" si="20"/>
        <v>126.4</v>
      </c>
      <c r="H65" s="861">
        <f t="shared" si="20"/>
        <v>0</v>
      </c>
      <c r="I65" s="981">
        <f t="shared" si="0"/>
        <v>126.4</v>
      </c>
      <c r="J65" s="861">
        <f t="shared" si="20"/>
        <v>0</v>
      </c>
      <c r="K65" s="981">
        <f t="shared" si="17"/>
        <v>126.4</v>
      </c>
      <c r="L65" s="861">
        <f t="shared" si="20"/>
        <v>126.4</v>
      </c>
      <c r="M65" s="861">
        <f t="shared" si="20"/>
        <v>126.4</v>
      </c>
    </row>
    <row r="66" spans="1:13" ht="31.5" x14ac:dyDescent="0.25">
      <c r="A66" s="319" t="s">
        <v>596</v>
      </c>
      <c r="B66" s="862">
        <v>40</v>
      </c>
      <c r="C66" s="293">
        <v>8</v>
      </c>
      <c r="D66" s="293">
        <v>1</v>
      </c>
      <c r="E66" s="860">
        <v>4400200</v>
      </c>
      <c r="F66" s="862">
        <v>600</v>
      </c>
      <c r="G66" s="861">
        <f t="shared" si="20"/>
        <v>126.4</v>
      </c>
      <c r="H66" s="861">
        <f t="shared" si="20"/>
        <v>0</v>
      </c>
      <c r="I66" s="981">
        <f t="shared" si="0"/>
        <v>126.4</v>
      </c>
      <c r="J66" s="861">
        <f t="shared" si="20"/>
        <v>0</v>
      </c>
      <c r="K66" s="981">
        <f t="shared" si="17"/>
        <v>126.4</v>
      </c>
      <c r="L66" s="861">
        <f t="shared" si="20"/>
        <v>126.4</v>
      </c>
      <c r="M66" s="861">
        <f t="shared" si="20"/>
        <v>126.4</v>
      </c>
    </row>
    <row r="67" spans="1:13" ht="15.75" x14ac:dyDescent="0.25">
      <c r="A67" s="319" t="s">
        <v>582</v>
      </c>
      <c r="B67" s="862">
        <v>40</v>
      </c>
      <c r="C67" s="293">
        <v>8</v>
      </c>
      <c r="D67" s="293">
        <v>1</v>
      </c>
      <c r="E67" s="860">
        <v>4400200</v>
      </c>
      <c r="F67" s="862">
        <v>610</v>
      </c>
      <c r="G67" s="861">
        <f>G68</f>
        <v>126.4</v>
      </c>
      <c r="H67" s="861">
        <f>H68</f>
        <v>0</v>
      </c>
      <c r="I67" s="981">
        <f t="shared" si="0"/>
        <v>126.4</v>
      </c>
      <c r="J67" s="861">
        <f>J68</f>
        <v>0</v>
      </c>
      <c r="K67" s="981">
        <f t="shared" si="17"/>
        <v>126.4</v>
      </c>
      <c r="L67" s="861">
        <f>L68</f>
        <v>126.4</v>
      </c>
      <c r="M67" s="861">
        <f>M68</f>
        <v>126.4</v>
      </c>
    </row>
    <row r="68" spans="1:13" ht="15.75" x14ac:dyDescent="0.25">
      <c r="A68" s="753" t="s">
        <v>584</v>
      </c>
      <c r="B68" s="862">
        <v>40</v>
      </c>
      <c r="C68" s="293">
        <v>8</v>
      </c>
      <c r="D68" s="293">
        <v>1</v>
      </c>
      <c r="E68" s="860">
        <v>4400200</v>
      </c>
      <c r="F68" s="862">
        <v>612</v>
      </c>
      <c r="G68" s="861">
        <v>126.4</v>
      </c>
      <c r="H68" s="861"/>
      <c r="I68" s="981">
        <f>G68+H68</f>
        <v>126.4</v>
      </c>
      <c r="J68" s="861"/>
      <c r="K68" s="981">
        <f>I68+J68</f>
        <v>126.4</v>
      </c>
      <c r="L68" s="861">
        <v>126.4</v>
      </c>
      <c r="M68" s="861">
        <v>126.4</v>
      </c>
    </row>
    <row r="69" spans="1:13" ht="31.5" x14ac:dyDescent="0.25">
      <c r="A69" s="319" t="s">
        <v>596</v>
      </c>
      <c r="B69" s="862">
        <v>40</v>
      </c>
      <c r="C69" s="293">
        <v>8</v>
      </c>
      <c r="D69" s="293">
        <v>1</v>
      </c>
      <c r="E69" s="860">
        <v>4419900</v>
      </c>
      <c r="F69" s="862">
        <v>600</v>
      </c>
      <c r="G69" s="861">
        <f>SUM(G70:G71)</f>
        <v>0</v>
      </c>
      <c r="H69" s="861">
        <f>H73</f>
        <v>345</v>
      </c>
      <c r="I69" s="981">
        <f t="shared" ref="I69:I76" si="21">G69+H69</f>
        <v>345</v>
      </c>
      <c r="J69" s="861">
        <f>J73</f>
        <v>0</v>
      </c>
      <c r="K69" s="981">
        <f t="shared" ref="K69:K76" si="22">I69+J69</f>
        <v>345</v>
      </c>
      <c r="L69" s="861">
        <f t="shared" ref="L69:M69" si="23">SUM(L70:L71)</f>
        <v>0</v>
      </c>
      <c r="M69" s="861">
        <f t="shared" si="23"/>
        <v>0</v>
      </c>
    </row>
    <row r="70" spans="1:13" ht="15.75" x14ac:dyDescent="0.25">
      <c r="A70" s="319" t="s">
        <v>584</v>
      </c>
      <c r="B70" s="862">
        <v>40</v>
      </c>
      <c r="C70" s="293">
        <v>8</v>
      </c>
      <c r="D70" s="293">
        <v>1</v>
      </c>
      <c r="E70" s="860">
        <v>4409900</v>
      </c>
      <c r="F70" s="862">
        <v>612</v>
      </c>
      <c r="G70" s="861"/>
      <c r="H70" s="861"/>
      <c r="I70" s="981">
        <f t="shared" si="21"/>
        <v>0</v>
      </c>
      <c r="J70" s="861"/>
      <c r="K70" s="981">
        <f t="shared" si="22"/>
        <v>0</v>
      </c>
      <c r="L70" s="767"/>
      <c r="M70" s="767"/>
    </row>
    <row r="71" spans="1:13" ht="15.75" x14ac:dyDescent="0.25">
      <c r="A71" s="319" t="s">
        <v>598</v>
      </c>
      <c r="B71" s="862">
        <v>40</v>
      </c>
      <c r="C71" s="293">
        <v>8</v>
      </c>
      <c r="D71" s="293">
        <v>1</v>
      </c>
      <c r="E71" s="860">
        <v>4409900</v>
      </c>
      <c r="F71" s="862">
        <v>620</v>
      </c>
      <c r="G71" s="861">
        <f>SUM(G72)</f>
        <v>0</v>
      </c>
      <c r="H71" s="861"/>
      <c r="I71" s="981">
        <f t="shared" si="21"/>
        <v>0</v>
      </c>
      <c r="J71" s="861">
        <f>J72</f>
        <v>500</v>
      </c>
      <c r="K71" s="981">
        <f t="shared" si="22"/>
        <v>500</v>
      </c>
      <c r="L71" s="767"/>
      <c r="M71" s="767"/>
    </row>
    <row r="72" spans="1:13" ht="15.75" x14ac:dyDescent="0.25">
      <c r="A72" s="753" t="s">
        <v>600</v>
      </c>
      <c r="B72" s="862">
        <v>40</v>
      </c>
      <c r="C72" s="293">
        <v>8</v>
      </c>
      <c r="D72" s="293">
        <v>1</v>
      </c>
      <c r="E72" s="860">
        <v>4409900</v>
      </c>
      <c r="F72" s="862">
        <v>622</v>
      </c>
      <c r="G72" s="861"/>
      <c r="H72" s="861"/>
      <c r="I72" s="981">
        <f t="shared" si="21"/>
        <v>0</v>
      </c>
      <c r="J72" s="861">
        <v>500</v>
      </c>
      <c r="K72" s="981">
        <f t="shared" si="22"/>
        <v>500</v>
      </c>
      <c r="L72" s="767"/>
      <c r="M72" s="767"/>
    </row>
    <row r="73" spans="1:13" ht="15.75" x14ac:dyDescent="0.25">
      <c r="A73" s="319" t="s">
        <v>598</v>
      </c>
      <c r="B73" s="862">
        <v>40</v>
      </c>
      <c r="C73" s="293">
        <v>8</v>
      </c>
      <c r="D73" s="293">
        <v>1</v>
      </c>
      <c r="E73" s="860">
        <v>4419900</v>
      </c>
      <c r="F73" s="862">
        <v>620</v>
      </c>
      <c r="G73" s="861">
        <f>SUM(G74)</f>
        <v>0</v>
      </c>
      <c r="H73" s="861">
        <f>H74</f>
        <v>345</v>
      </c>
      <c r="I73" s="981">
        <f t="shared" si="21"/>
        <v>345</v>
      </c>
      <c r="J73" s="861">
        <f>J74</f>
        <v>0</v>
      </c>
      <c r="K73" s="981">
        <f t="shared" si="22"/>
        <v>345</v>
      </c>
      <c r="L73" s="767"/>
      <c r="M73" s="767"/>
    </row>
    <row r="74" spans="1:13" ht="15.75" x14ac:dyDescent="0.25">
      <c r="A74" s="753" t="s">
        <v>600</v>
      </c>
      <c r="B74" s="862">
        <v>40</v>
      </c>
      <c r="C74" s="293">
        <v>8</v>
      </c>
      <c r="D74" s="293">
        <v>1</v>
      </c>
      <c r="E74" s="860">
        <v>4419900</v>
      </c>
      <c r="F74" s="862">
        <v>622</v>
      </c>
      <c r="G74" s="861"/>
      <c r="H74" s="861">
        <v>345</v>
      </c>
      <c r="I74" s="981">
        <f t="shared" si="21"/>
        <v>345</v>
      </c>
      <c r="J74" s="861"/>
      <c r="K74" s="981">
        <f t="shared" si="22"/>
        <v>345</v>
      </c>
      <c r="L74" s="767"/>
      <c r="M74" s="767"/>
    </row>
    <row r="75" spans="1:13" ht="15.75" x14ac:dyDescent="0.25">
      <c r="A75" s="319" t="s">
        <v>582</v>
      </c>
      <c r="B75" s="862">
        <v>40</v>
      </c>
      <c r="C75" s="293">
        <v>8</v>
      </c>
      <c r="D75" s="293">
        <v>1</v>
      </c>
      <c r="E75" s="860">
        <v>4429900</v>
      </c>
      <c r="F75" s="862">
        <v>610</v>
      </c>
      <c r="G75" s="861">
        <f>SUM(G76)</f>
        <v>0</v>
      </c>
      <c r="H75" s="861"/>
      <c r="I75" s="981">
        <f t="shared" si="21"/>
        <v>0</v>
      </c>
      <c r="J75" s="861"/>
      <c r="K75" s="981">
        <f t="shared" si="22"/>
        <v>0</v>
      </c>
      <c r="L75" s="767"/>
      <c r="M75" s="767"/>
    </row>
    <row r="76" spans="1:13" ht="15.75" x14ac:dyDescent="0.25">
      <c r="A76" s="753" t="s">
        <v>584</v>
      </c>
      <c r="B76" s="862">
        <v>40</v>
      </c>
      <c r="C76" s="293">
        <v>8</v>
      </c>
      <c r="D76" s="293">
        <v>1</v>
      </c>
      <c r="E76" s="860">
        <v>4429900</v>
      </c>
      <c r="F76" s="862">
        <v>612</v>
      </c>
      <c r="G76" s="861"/>
      <c r="H76" s="861"/>
      <c r="I76" s="981">
        <f t="shared" si="21"/>
        <v>0</v>
      </c>
      <c r="J76" s="861"/>
      <c r="K76" s="981">
        <f t="shared" si="22"/>
        <v>0</v>
      </c>
      <c r="L76" s="767"/>
      <c r="M76" s="767"/>
    </row>
    <row r="77" spans="1:13" s="898" customFormat="1" ht="15.75" x14ac:dyDescent="0.25">
      <c r="A77" s="768" t="s">
        <v>366</v>
      </c>
      <c r="B77" s="355" t="s">
        <v>567</v>
      </c>
      <c r="C77" s="355" t="s">
        <v>180</v>
      </c>
      <c r="D77" s="355"/>
      <c r="E77" s="355"/>
      <c r="F77" s="935"/>
      <c r="G77" s="863">
        <f t="shared" ref="G77:K78" si="24">G78</f>
        <v>245.7</v>
      </c>
      <c r="H77" s="863">
        <f t="shared" si="24"/>
        <v>300</v>
      </c>
      <c r="I77" s="863">
        <f t="shared" si="24"/>
        <v>545.70000000000005</v>
      </c>
      <c r="J77" s="863">
        <f t="shared" si="24"/>
        <v>0</v>
      </c>
      <c r="K77" s="863">
        <f t="shared" si="24"/>
        <v>545.70000000000005</v>
      </c>
      <c r="L77" s="863"/>
      <c r="M77" s="863"/>
    </row>
    <row r="78" spans="1:13" s="898" customFormat="1" ht="15.75" x14ac:dyDescent="0.25">
      <c r="A78" s="754" t="s">
        <v>291</v>
      </c>
      <c r="B78" s="355" t="s">
        <v>567</v>
      </c>
      <c r="C78" s="355" t="s">
        <v>180</v>
      </c>
      <c r="D78" s="355" t="s">
        <v>142</v>
      </c>
      <c r="E78" s="355"/>
      <c r="F78" s="935"/>
      <c r="G78" s="863">
        <f t="shared" si="24"/>
        <v>245.7</v>
      </c>
      <c r="H78" s="863">
        <f>SUM(H79)</f>
        <v>300</v>
      </c>
      <c r="I78" s="863">
        <f t="shared" ref="I78:I80" si="25">SUM(G78:H78)</f>
        <v>545.70000000000005</v>
      </c>
      <c r="J78" s="863">
        <f>SUM(J79)</f>
        <v>0</v>
      </c>
      <c r="K78" s="863">
        <f t="shared" ref="K78:K80" si="26">SUM(I78:J78)</f>
        <v>545.70000000000005</v>
      </c>
      <c r="L78" s="769"/>
      <c r="M78" s="769"/>
    </row>
    <row r="79" spans="1:13" ht="15.75" x14ac:dyDescent="0.25">
      <c r="A79" s="864" t="s">
        <v>605</v>
      </c>
      <c r="B79" s="299" t="s">
        <v>567</v>
      </c>
      <c r="C79" s="299" t="s">
        <v>180</v>
      </c>
      <c r="D79" s="299" t="s">
        <v>142</v>
      </c>
      <c r="E79" s="299">
        <v>4709900</v>
      </c>
      <c r="F79" s="936"/>
      <c r="G79" s="865">
        <f>G81</f>
        <v>245.7</v>
      </c>
      <c r="H79" s="865">
        <f>SUM(H80)</f>
        <v>300</v>
      </c>
      <c r="I79" s="865">
        <f t="shared" si="25"/>
        <v>545.70000000000005</v>
      </c>
      <c r="J79" s="865">
        <f>SUM(J80)</f>
        <v>0</v>
      </c>
      <c r="K79" s="865">
        <f t="shared" si="26"/>
        <v>545.70000000000005</v>
      </c>
      <c r="L79" s="770"/>
      <c r="M79" s="770"/>
    </row>
    <row r="80" spans="1:13" ht="15.75" x14ac:dyDescent="0.25">
      <c r="A80" s="319" t="s">
        <v>582</v>
      </c>
      <c r="B80" s="299" t="s">
        <v>567</v>
      </c>
      <c r="C80" s="299" t="s">
        <v>180</v>
      </c>
      <c r="D80" s="299" t="s">
        <v>142</v>
      </c>
      <c r="E80" s="299" t="s">
        <v>1082</v>
      </c>
      <c r="F80" s="937">
        <v>610</v>
      </c>
      <c r="G80" s="865">
        <f>G81</f>
        <v>245.7</v>
      </c>
      <c r="H80" s="865">
        <f>SUM(H81)</f>
        <v>300</v>
      </c>
      <c r="I80" s="865">
        <f t="shared" si="25"/>
        <v>545.70000000000005</v>
      </c>
      <c r="J80" s="865">
        <f>SUM(J81)</f>
        <v>0</v>
      </c>
      <c r="K80" s="865">
        <f t="shared" si="26"/>
        <v>545.70000000000005</v>
      </c>
      <c r="L80" s="770"/>
      <c r="M80" s="770"/>
    </row>
    <row r="81" spans="1:13" ht="15.75" x14ac:dyDescent="0.25">
      <c r="A81" s="753" t="s">
        <v>584</v>
      </c>
      <c r="B81" s="299" t="s">
        <v>567</v>
      </c>
      <c r="C81" s="299" t="s">
        <v>180</v>
      </c>
      <c r="D81" s="299" t="s">
        <v>142</v>
      </c>
      <c r="E81" s="299">
        <v>4709900</v>
      </c>
      <c r="F81" s="937">
        <v>612</v>
      </c>
      <c r="G81" s="865">
        <v>245.7</v>
      </c>
      <c r="H81" s="865">
        <v>300</v>
      </c>
      <c r="I81" s="865">
        <f>SUM(G81:H81)</f>
        <v>545.70000000000005</v>
      </c>
      <c r="J81" s="865"/>
      <c r="K81" s="865">
        <f>SUM(I81:J81)</f>
        <v>545.70000000000005</v>
      </c>
      <c r="L81" s="770"/>
      <c r="M81" s="770"/>
    </row>
    <row r="82" spans="1:13" ht="15.75" x14ac:dyDescent="0.25">
      <c r="A82" s="754" t="s">
        <v>370</v>
      </c>
      <c r="B82" s="355" t="s">
        <v>567</v>
      </c>
      <c r="C82" s="355" t="s">
        <v>159</v>
      </c>
      <c r="D82" s="355"/>
      <c r="E82" s="355"/>
      <c r="F82" s="979"/>
      <c r="G82" s="863">
        <f>G83</f>
        <v>204</v>
      </c>
      <c r="H82" s="863">
        <f>SUM(H84)</f>
        <v>0</v>
      </c>
      <c r="I82" s="863">
        <f>SUM(I84)</f>
        <v>204</v>
      </c>
      <c r="J82" s="863">
        <f>SUM(J84)</f>
        <v>0</v>
      </c>
      <c r="K82" s="863">
        <f>SUM(K84)</f>
        <v>204</v>
      </c>
      <c r="L82" s="863"/>
      <c r="M82" s="863"/>
    </row>
    <row r="83" spans="1:13" ht="15.75" x14ac:dyDescent="0.25">
      <c r="A83" s="754" t="s">
        <v>1282</v>
      </c>
      <c r="B83" s="355" t="s">
        <v>567</v>
      </c>
      <c r="C83" s="355" t="s">
        <v>159</v>
      </c>
      <c r="D83" s="355" t="s">
        <v>142</v>
      </c>
      <c r="E83" s="355"/>
      <c r="F83" s="979"/>
      <c r="G83" s="863">
        <f>G84</f>
        <v>204</v>
      </c>
      <c r="H83" s="863">
        <f>SUM(H84)</f>
        <v>0</v>
      </c>
      <c r="I83" s="863">
        <f>SUM(H84)</f>
        <v>0</v>
      </c>
      <c r="J83" s="863">
        <f>SUM(J84)</f>
        <v>0</v>
      </c>
      <c r="K83" s="863">
        <f>SUM(J84)</f>
        <v>0</v>
      </c>
      <c r="L83" s="770"/>
      <c r="M83" s="770"/>
    </row>
    <row r="84" spans="1:13" ht="15.75" x14ac:dyDescent="0.25">
      <c r="A84" s="754" t="s">
        <v>1281</v>
      </c>
      <c r="B84" s="299" t="s">
        <v>567</v>
      </c>
      <c r="C84" s="299" t="s">
        <v>159</v>
      </c>
      <c r="D84" s="299" t="s">
        <v>142</v>
      </c>
      <c r="E84" s="299" t="s">
        <v>1285</v>
      </c>
      <c r="F84" s="299" t="s">
        <v>1283</v>
      </c>
      <c r="G84" s="865">
        <f>G85</f>
        <v>204</v>
      </c>
      <c r="H84" s="865">
        <f>SUM(H85)</f>
        <v>0</v>
      </c>
      <c r="I84" s="865">
        <f t="shared" ref="I84:K85" si="27">SUM(I85)</f>
        <v>204</v>
      </c>
      <c r="J84" s="865">
        <f>SUM(J85)</f>
        <v>0</v>
      </c>
      <c r="K84" s="865">
        <f t="shared" si="27"/>
        <v>204</v>
      </c>
      <c r="L84" s="865"/>
      <c r="M84" s="865"/>
    </row>
    <row r="85" spans="1:13" ht="15.75" x14ac:dyDescent="0.25">
      <c r="A85" s="319" t="s">
        <v>582</v>
      </c>
      <c r="B85" s="299" t="s">
        <v>567</v>
      </c>
      <c r="C85" s="299" t="s">
        <v>159</v>
      </c>
      <c r="D85" s="299" t="s">
        <v>142</v>
      </c>
      <c r="E85" s="299" t="s">
        <v>1285</v>
      </c>
      <c r="F85" s="299" t="s">
        <v>1249</v>
      </c>
      <c r="G85" s="865">
        <f>G86</f>
        <v>204</v>
      </c>
      <c r="H85" s="865">
        <f>SUM(H86)</f>
        <v>0</v>
      </c>
      <c r="I85" s="865">
        <f t="shared" si="27"/>
        <v>204</v>
      </c>
      <c r="J85" s="865">
        <f>SUM(J86)</f>
        <v>0</v>
      </c>
      <c r="K85" s="865">
        <f t="shared" si="27"/>
        <v>204</v>
      </c>
      <c r="L85" s="865"/>
      <c r="M85" s="865"/>
    </row>
    <row r="86" spans="1:13" ht="15.75" x14ac:dyDescent="0.25">
      <c r="A86" s="753" t="s">
        <v>584</v>
      </c>
      <c r="B86" s="299" t="s">
        <v>567</v>
      </c>
      <c r="C86" s="299" t="s">
        <v>159</v>
      </c>
      <c r="D86" s="299" t="s">
        <v>142</v>
      </c>
      <c r="E86" s="299" t="s">
        <v>1285</v>
      </c>
      <c r="F86" s="299" t="s">
        <v>1284</v>
      </c>
      <c r="G86" s="865">
        <v>204</v>
      </c>
      <c r="H86" s="865"/>
      <c r="I86" s="865">
        <f>SUM(G86:H86)</f>
        <v>204</v>
      </c>
      <c r="J86" s="865"/>
      <c r="K86" s="865">
        <f>SUM(I86:J86)</f>
        <v>204</v>
      </c>
      <c r="L86" s="770"/>
      <c r="M86" s="770"/>
    </row>
    <row r="87" spans="1:13" s="898" customFormat="1" ht="31.5" x14ac:dyDescent="0.25">
      <c r="A87" s="367" t="s">
        <v>723</v>
      </c>
      <c r="B87" s="857">
        <v>80</v>
      </c>
      <c r="C87" s="362" t="s">
        <v>358</v>
      </c>
      <c r="D87" s="362" t="s">
        <v>358</v>
      </c>
      <c r="E87" s="858" t="s">
        <v>358</v>
      </c>
      <c r="F87" s="857" t="s">
        <v>358</v>
      </c>
      <c r="G87" s="859">
        <f>SUM(G91+G98)</f>
        <v>4637.2999999999993</v>
      </c>
      <c r="H87" s="859">
        <f>SUM(H91+H98)</f>
        <v>2097.1999999999998</v>
      </c>
      <c r="I87" s="859">
        <f>SUM(I91+I98)</f>
        <v>6734.5</v>
      </c>
      <c r="J87" s="859">
        <f>SUM(J88+J98)</f>
        <v>2660.8999999999996</v>
      </c>
      <c r="K87" s="859">
        <f>SUM(K91+K98)</f>
        <v>9329.2000000000007</v>
      </c>
      <c r="L87" s="859"/>
      <c r="M87" s="859"/>
    </row>
    <row r="88" spans="1:13" s="898" customFormat="1" ht="15.75" x14ac:dyDescent="0.25">
      <c r="A88" s="754" t="s">
        <v>360</v>
      </c>
      <c r="B88" s="355" t="s">
        <v>640</v>
      </c>
      <c r="C88" s="355" t="s">
        <v>149</v>
      </c>
      <c r="D88" s="362"/>
      <c r="E88" s="858"/>
      <c r="F88" s="857"/>
      <c r="G88" s="859">
        <f>SUM(G91)</f>
        <v>2240.1</v>
      </c>
      <c r="H88" s="859">
        <f>SUM(H91)</f>
        <v>-147.9</v>
      </c>
      <c r="I88" s="859">
        <f>SUM(I91)</f>
        <v>2092.1999999999998</v>
      </c>
      <c r="J88" s="859">
        <f>SUM(J91+J89)</f>
        <v>-107.3</v>
      </c>
      <c r="K88" s="859">
        <f>SUM(K91+K89)</f>
        <v>1984.9</v>
      </c>
      <c r="L88" s="766"/>
      <c r="M88" s="766"/>
    </row>
    <row r="89" spans="1:13" s="898" customFormat="1" ht="15.75" x14ac:dyDescent="0.25">
      <c r="A89" s="319" t="s">
        <v>582</v>
      </c>
      <c r="B89" s="299" t="s">
        <v>567</v>
      </c>
      <c r="C89" s="299" t="s">
        <v>149</v>
      </c>
      <c r="D89" s="299" t="s">
        <v>142</v>
      </c>
      <c r="E89" s="860">
        <v>5100301</v>
      </c>
      <c r="F89" s="862">
        <v>610</v>
      </c>
      <c r="G89" s="859"/>
      <c r="H89" s="859"/>
      <c r="I89" s="861"/>
      <c r="J89" s="861">
        <f>J90</f>
        <v>66.2</v>
      </c>
      <c r="K89" s="861">
        <f>SUM(I89:J89)</f>
        <v>66.2</v>
      </c>
      <c r="L89" s="766"/>
      <c r="M89" s="766"/>
    </row>
    <row r="90" spans="1:13" s="898" customFormat="1" ht="15.75" x14ac:dyDescent="0.25">
      <c r="A90" s="753" t="s">
        <v>584</v>
      </c>
      <c r="B90" s="299" t="s">
        <v>567</v>
      </c>
      <c r="C90" s="299" t="s">
        <v>149</v>
      </c>
      <c r="D90" s="299" t="s">
        <v>142</v>
      </c>
      <c r="E90" s="860">
        <v>5100301</v>
      </c>
      <c r="F90" s="862">
        <v>612</v>
      </c>
      <c r="G90" s="859"/>
      <c r="H90" s="859"/>
      <c r="I90" s="861"/>
      <c r="J90" s="861">
        <v>66.2</v>
      </c>
      <c r="K90" s="861">
        <f>SUM(I90:J90)</f>
        <v>66.2</v>
      </c>
      <c r="L90" s="766"/>
      <c r="M90" s="766"/>
    </row>
    <row r="91" spans="1:13" ht="15.75" x14ac:dyDescent="0.25">
      <c r="A91" s="319" t="s">
        <v>585</v>
      </c>
      <c r="B91" s="299" t="s">
        <v>640</v>
      </c>
      <c r="C91" s="299" t="s">
        <v>149</v>
      </c>
      <c r="D91" s="293">
        <v>1</v>
      </c>
      <c r="E91" s="860">
        <v>5220000</v>
      </c>
      <c r="F91" s="862"/>
      <c r="G91" s="861">
        <f>SUM(G92)</f>
        <v>2240.1</v>
      </c>
      <c r="H91" s="861">
        <f t="shared" ref="H91:K92" si="28">SUM(H92)</f>
        <v>-147.9</v>
      </c>
      <c r="I91" s="861">
        <f t="shared" si="28"/>
        <v>2092.1999999999998</v>
      </c>
      <c r="J91" s="861">
        <f t="shared" si="28"/>
        <v>-173.5</v>
      </c>
      <c r="K91" s="861">
        <f t="shared" si="28"/>
        <v>1918.7</v>
      </c>
      <c r="L91" s="767"/>
      <c r="M91" s="767"/>
    </row>
    <row r="92" spans="1:13" ht="31.5" x14ac:dyDescent="0.25">
      <c r="A92" s="753" t="s">
        <v>780</v>
      </c>
      <c r="B92" s="299" t="s">
        <v>640</v>
      </c>
      <c r="C92" s="299" t="s">
        <v>149</v>
      </c>
      <c r="D92" s="293">
        <v>1</v>
      </c>
      <c r="E92" s="860">
        <v>5224500</v>
      </c>
      <c r="F92" s="862"/>
      <c r="G92" s="861">
        <f>SUM(G93)</f>
        <v>2240.1</v>
      </c>
      <c r="H92" s="861">
        <f t="shared" si="28"/>
        <v>-147.9</v>
      </c>
      <c r="I92" s="861">
        <f t="shared" si="28"/>
        <v>2092.1999999999998</v>
      </c>
      <c r="J92" s="861">
        <f t="shared" si="28"/>
        <v>-173.5</v>
      </c>
      <c r="K92" s="861">
        <f t="shared" si="28"/>
        <v>1918.7</v>
      </c>
      <c r="L92" s="767"/>
      <c r="M92" s="767"/>
    </row>
    <row r="93" spans="1:13" ht="31.5" x14ac:dyDescent="0.25">
      <c r="A93" s="319" t="s">
        <v>596</v>
      </c>
      <c r="B93" s="299" t="s">
        <v>640</v>
      </c>
      <c r="C93" s="299" t="s">
        <v>149</v>
      </c>
      <c r="D93" s="293">
        <v>1</v>
      </c>
      <c r="E93" s="860">
        <v>5224500</v>
      </c>
      <c r="F93" s="862">
        <v>600</v>
      </c>
      <c r="G93" s="861">
        <f>SUM(G94+G96)</f>
        <v>2240.1</v>
      </c>
      <c r="H93" s="861">
        <f t="shared" ref="H93:I93" si="29">SUM(H94+H96)</f>
        <v>-147.9</v>
      </c>
      <c r="I93" s="861">
        <f t="shared" si="29"/>
        <v>2092.1999999999998</v>
      </c>
      <c r="J93" s="861">
        <f t="shared" ref="J93:K93" si="30">SUM(J94+J96)</f>
        <v>-173.5</v>
      </c>
      <c r="K93" s="861">
        <f t="shared" si="30"/>
        <v>1918.7</v>
      </c>
      <c r="L93" s="767"/>
      <c r="M93" s="767"/>
    </row>
    <row r="94" spans="1:13" ht="15.75" x14ac:dyDescent="0.25">
      <c r="A94" s="319" t="s">
        <v>582</v>
      </c>
      <c r="B94" s="299" t="s">
        <v>640</v>
      </c>
      <c r="C94" s="299" t="s">
        <v>149</v>
      </c>
      <c r="D94" s="293">
        <v>1</v>
      </c>
      <c r="E94" s="860">
        <v>5224500</v>
      </c>
      <c r="F94" s="862">
        <v>610</v>
      </c>
      <c r="G94" s="861">
        <f>SUM(G95)</f>
        <v>669.9</v>
      </c>
      <c r="H94" s="861">
        <f t="shared" ref="H94:K96" si="31">SUM(H95)</f>
        <v>-147.9</v>
      </c>
      <c r="I94" s="861">
        <f t="shared" si="31"/>
        <v>522</v>
      </c>
      <c r="J94" s="861">
        <f t="shared" si="31"/>
        <v>-133.5</v>
      </c>
      <c r="K94" s="861">
        <f t="shared" si="31"/>
        <v>388.5</v>
      </c>
      <c r="L94" s="767"/>
      <c r="M94" s="767"/>
    </row>
    <row r="95" spans="1:13" ht="15.75" x14ac:dyDescent="0.25">
      <c r="A95" s="753" t="s">
        <v>584</v>
      </c>
      <c r="B95" s="299" t="s">
        <v>640</v>
      </c>
      <c r="C95" s="299" t="s">
        <v>149</v>
      </c>
      <c r="D95" s="293">
        <v>1</v>
      </c>
      <c r="E95" s="860">
        <v>5224500</v>
      </c>
      <c r="F95" s="862">
        <v>612</v>
      </c>
      <c r="G95" s="861">
        <v>669.9</v>
      </c>
      <c r="H95" s="861">
        <v>-147.9</v>
      </c>
      <c r="I95" s="861">
        <f>G95+H95</f>
        <v>522</v>
      </c>
      <c r="J95" s="861">
        <v>-133.5</v>
      </c>
      <c r="K95" s="861">
        <f>I95+J95</f>
        <v>388.5</v>
      </c>
      <c r="L95" s="767"/>
      <c r="M95" s="767"/>
    </row>
    <row r="96" spans="1:13" ht="15.75" x14ac:dyDescent="0.25">
      <c r="A96" s="319" t="s">
        <v>598</v>
      </c>
      <c r="B96" s="299" t="s">
        <v>640</v>
      </c>
      <c r="C96" s="299" t="s">
        <v>149</v>
      </c>
      <c r="D96" s="293">
        <v>1</v>
      </c>
      <c r="E96" s="860">
        <v>5224500</v>
      </c>
      <c r="F96" s="862">
        <v>620</v>
      </c>
      <c r="G96" s="861">
        <f>SUM(G97)</f>
        <v>1570.2</v>
      </c>
      <c r="H96" s="861">
        <f t="shared" ref="H96:K96" si="32">SUM(H97)</f>
        <v>0</v>
      </c>
      <c r="I96" s="861">
        <f t="shared" si="32"/>
        <v>1570.2</v>
      </c>
      <c r="J96" s="861">
        <f t="shared" si="31"/>
        <v>-40</v>
      </c>
      <c r="K96" s="861">
        <f t="shared" si="32"/>
        <v>1530.2</v>
      </c>
      <c r="L96" s="767"/>
      <c r="M96" s="767"/>
    </row>
    <row r="97" spans="1:13" ht="15.75" x14ac:dyDescent="0.25">
      <c r="A97" s="753" t="s">
        <v>600</v>
      </c>
      <c r="B97" s="299" t="s">
        <v>640</v>
      </c>
      <c r="C97" s="299" t="s">
        <v>149</v>
      </c>
      <c r="D97" s="293">
        <v>1</v>
      </c>
      <c r="E97" s="860">
        <v>5224500</v>
      </c>
      <c r="F97" s="862">
        <v>622</v>
      </c>
      <c r="G97" s="861">
        <v>1570.2</v>
      </c>
      <c r="H97" s="861"/>
      <c r="I97" s="861">
        <f>G97+H97</f>
        <v>1570.2</v>
      </c>
      <c r="J97" s="861">
        <v>-40</v>
      </c>
      <c r="K97" s="861">
        <f>I97+J97</f>
        <v>1530.2</v>
      </c>
      <c r="L97" s="767"/>
      <c r="M97" s="767"/>
    </row>
    <row r="98" spans="1:13" s="898" customFormat="1" ht="15.75" x14ac:dyDescent="0.25">
      <c r="A98" s="367" t="s">
        <v>363</v>
      </c>
      <c r="B98" s="857">
        <v>80</v>
      </c>
      <c r="C98" s="362">
        <v>7</v>
      </c>
      <c r="D98" s="362" t="s">
        <v>358</v>
      </c>
      <c r="E98" s="858" t="s">
        <v>358</v>
      </c>
      <c r="F98" s="857" t="s">
        <v>358</v>
      </c>
      <c r="G98" s="863">
        <f>G102+G99+G112+G123</f>
        <v>2397.1999999999998</v>
      </c>
      <c r="H98" s="863">
        <f>SUM(H99+H102+H123+H112)</f>
        <v>2245.1</v>
      </c>
      <c r="I98" s="863">
        <f>SUM(I99+I102+I123+I112)</f>
        <v>4642.3</v>
      </c>
      <c r="J98" s="863">
        <f>SUM(J99+J102+J123+J112)</f>
        <v>2768.2</v>
      </c>
      <c r="K98" s="863">
        <f>SUM(K99+K102+K123+K112)</f>
        <v>7410.5</v>
      </c>
      <c r="L98" s="863"/>
      <c r="M98" s="863"/>
    </row>
    <row r="99" spans="1:13" s="898" customFormat="1" ht="15.75" x14ac:dyDescent="0.25">
      <c r="A99" s="754" t="s">
        <v>238</v>
      </c>
      <c r="B99" s="355" t="s">
        <v>640</v>
      </c>
      <c r="C99" s="355" t="s">
        <v>157</v>
      </c>
      <c r="D99" s="355" t="s">
        <v>142</v>
      </c>
      <c r="E99" s="355"/>
      <c r="F99" s="857"/>
      <c r="G99" s="859">
        <f>G100</f>
        <v>736</v>
      </c>
      <c r="H99" s="859">
        <f>SUM(H100)</f>
        <v>76</v>
      </c>
      <c r="I99" s="859">
        <f t="shared" ref="I99:K100" si="33">SUM(I100)</f>
        <v>812</v>
      </c>
      <c r="J99" s="859">
        <f>SUM(J100)</f>
        <v>720.2</v>
      </c>
      <c r="K99" s="859">
        <f t="shared" si="33"/>
        <v>1532.2</v>
      </c>
      <c r="L99" s="859"/>
      <c r="M99" s="859"/>
    </row>
    <row r="100" spans="1:13" ht="15.75" x14ac:dyDescent="0.25">
      <c r="A100" s="753" t="s">
        <v>642</v>
      </c>
      <c r="B100" s="299" t="s">
        <v>640</v>
      </c>
      <c r="C100" s="299" t="s">
        <v>157</v>
      </c>
      <c r="D100" s="299" t="s">
        <v>142</v>
      </c>
      <c r="E100" s="299">
        <v>4209900</v>
      </c>
      <c r="F100" s="862">
        <v>610</v>
      </c>
      <c r="G100" s="861">
        <f>G101</f>
        <v>736</v>
      </c>
      <c r="H100" s="861">
        <f>SUM(H101)</f>
        <v>76</v>
      </c>
      <c r="I100" s="861">
        <f t="shared" si="33"/>
        <v>812</v>
      </c>
      <c r="J100" s="861">
        <f>SUM(J101)</f>
        <v>720.2</v>
      </c>
      <c r="K100" s="861">
        <f t="shared" si="33"/>
        <v>1532.2</v>
      </c>
      <c r="L100" s="861"/>
      <c r="M100" s="861"/>
    </row>
    <row r="101" spans="1:13" ht="15.75" x14ac:dyDescent="0.25">
      <c r="A101" s="753" t="s">
        <v>584</v>
      </c>
      <c r="B101" s="299" t="s">
        <v>640</v>
      </c>
      <c r="C101" s="299" t="s">
        <v>157</v>
      </c>
      <c r="D101" s="299" t="s">
        <v>142</v>
      </c>
      <c r="E101" s="299">
        <v>4209900</v>
      </c>
      <c r="F101" s="862">
        <v>612</v>
      </c>
      <c r="G101" s="861">
        <v>736</v>
      </c>
      <c r="H101" s="861">
        <v>76</v>
      </c>
      <c r="I101" s="861">
        <f>SUM(G101:H101)</f>
        <v>812</v>
      </c>
      <c r="J101" s="861">
        <v>720.2</v>
      </c>
      <c r="K101" s="861">
        <f>SUM(I101:J101)</f>
        <v>1532.2</v>
      </c>
      <c r="L101" s="767"/>
      <c r="M101" s="767"/>
    </row>
    <row r="102" spans="1:13" s="898" customFormat="1" ht="15.75" x14ac:dyDescent="0.25">
      <c r="A102" s="754" t="s">
        <v>240</v>
      </c>
      <c r="B102" s="355" t="s">
        <v>640</v>
      </c>
      <c r="C102" s="355" t="s">
        <v>157</v>
      </c>
      <c r="D102" s="355" t="s">
        <v>144</v>
      </c>
      <c r="E102" s="355"/>
      <c r="F102" s="857"/>
      <c r="G102" s="859">
        <f>SUM(G103+G106)</f>
        <v>1349.9</v>
      </c>
      <c r="H102" s="859">
        <f>SUM(H103)</f>
        <v>1500</v>
      </c>
      <c r="I102" s="859">
        <f t="shared" ref="I102:K102" si="34">SUM(I103)</f>
        <v>2849.9</v>
      </c>
      <c r="J102" s="859">
        <f>SUM(J103)</f>
        <v>932.3</v>
      </c>
      <c r="K102" s="859">
        <f t="shared" si="34"/>
        <v>3782.2000000000003</v>
      </c>
      <c r="L102" s="859"/>
      <c r="M102" s="859"/>
    </row>
    <row r="103" spans="1:13" ht="31.5" x14ac:dyDescent="0.25">
      <c r="A103" s="753" t="s">
        <v>581</v>
      </c>
      <c r="B103" s="299" t="s">
        <v>640</v>
      </c>
      <c r="C103" s="299" t="s">
        <v>157</v>
      </c>
      <c r="D103" s="299" t="s">
        <v>144</v>
      </c>
      <c r="E103" s="299">
        <v>4219900</v>
      </c>
      <c r="F103" s="862">
        <v>600</v>
      </c>
      <c r="G103" s="861">
        <f>G104+G105</f>
        <v>1349.9</v>
      </c>
      <c r="H103" s="861">
        <f>SUM(H104:H105)</f>
        <v>1500</v>
      </c>
      <c r="I103" s="861">
        <f t="shared" ref="I103:K103" si="35">SUM(I104:I105)</f>
        <v>2849.9</v>
      </c>
      <c r="J103" s="861">
        <f>SUM(J104:J105)</f>
        <v>932.3</v>
      </c>
      <c r="K103" s="861">
        <f t="shared" si="35"/>
        <v>3782.2000000000003</v>
      </c>
      <c r="L103" s="861"/>
      <c r="M103" s="861"/>
    </row>
    <row r="104" spans="1:13" ht="15.75" x14ac:dyDescent="0.25">
      <c r="A104" s="753" t="s">
        <v>584</v>
      </c>
      <c r="B104" s="299" t="s">
        <v>640</v>
      </c>
      <c r="C104" s="299" t="s">
        <v>157</v>
      </c>
      <c r="D104" s="299" t="s">
        <v>144</v>
      </c>
      <c r="E104" s="299" t="s">
        <v>739</v>
      </c>
      <c r="F104" s="862">
        <v>612</v>
      </c>
      <c r="G104" s="861">
        <v>499.9</v>
      </c>
      <c r="H104" s="861">
        <v>1500</v>
      </c>
      <c r="I104" s="861">
        <f>SUM(G104:H104)</f>
        <v>1999.9</v>
      </c>
      <c r="J104" s="861">
        <v>432.3</v>
      </c>
      <c r="K104" s="861">
        <f>SUM(I104:J104)</f>
        <v>2432.2000000000003</v>
      </c>
      <c r="L104" s="767"/>
      <c r="M104" s="767"/>
    </row>
    <row r="105" spans="1:13" ht="15.75" x14ac:dyDescent="0.25">
      <c r="A105" s="753" t="s">
        <v>600</v>
      </c>
      <c r="B105" s="299" t="s">
        <v>640</v>
      </c>
      <c r="C105" s="299" t="s">
        <v>157</v>
      </c>
      <c r="D105" s="299" t="s">
        <v>144</v>
      </c>
      <c r="E105" s="299" t="s">
        <v>739</v>
      </c>
      <c r="F105" s="862">
        <v>622</v>
      </c>
      <c r="G105" s="861">
        <v>850</v>
      </c>
      <c r="H105" s="861"/>
      <c r="I105" s="861">
        <f>SUM(G105:H105)</f>
        <v>850</v>
      </c>
      <c r="J105" s="861">
        <v>500</v>
      </c>
      <c r="K105" s="861">
        <f>SUM(I105:J105)</f>
        <v>1350</v>
      </c>
      <c r="L105" s="767"/>
      <c r="M105" s="767"/>
    </row>
    <row r="106" spans="1:13" ht="15.75" x14ac:dyDescent="0.25">
      <c r="A106" s="319" t="s">
        <v>585</v>
      </c>
      <c r="B106" s="299" t="s">
        <v>640</v>
      </c>
      <c r="C106" s="299" t="s">
        <v>157</v>
      </c>
      <c r="D106" s="299" t="s">
        <v>144</v>
      </c>
      <c r="E106" s="299" t="s">
        <v>1264</v>
      </c>
      <c r="F106" s="862"/>
      <c r="G106" s="861">
        <f>SUM(G107)</f>
        <v>0</v>
      </c>
      <c r="H106" s="861"/>
      <c r="I106" s="861">
        <f t="shared" ref="I106:I136" si="36">SUM(G106:H106)</f>
        <v>0</v>
      </c>
      <c r="J106" s="861"/>
      <c r="K106" s="861">
        <f t="shared" ref="K106:K117" si="37">SUM(I106:J106)</f>
        <v>0</v>
      </c>
      <c r="L106" s="767"/>
      <c r="M106" s="767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144</v>
      </c>
      <c r="E107" s="299" t="s">
        <v>1054</v>
      </c>
      <c r="F107" s="862">
        <v>600</v>
      </c>
      <c r="G107" s="861">
        <f>SUM(G108:G109)</f>
        <v>0</v>
      </c>
      <c r="H107" s="861"/>
      <c r="I107" s="861">
        <f t="shared" si="36"/>
        <v>0</v>
      </c>
      <c r="J107" s="861"/>
      <c r="K107" s="861">
        <f t="shared" si="37"/>
        <v>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144</v>
      </c>
      <c r="E108" s="299" t="s">
        <v>1054</v>
      </c>
      <c r="F108" s="862">
        <v>612</v>
      </c>
      <c r="G108" s="861"/>
      <c r="H108" s="861"/>
      <c r="I108" s="861">
        <f t="shared" si="36"/>
        <v>0</v>
      </c>
      <c r="J108" s="861"/>
      <c r="K108" s="861">
        <f t="shared" si="37"/>
        <v>0</v>
      </c>
      <c r="L108" s="767"/>
      <c r="M108" s="767"/>
    </row>
    <row r="109" spans="1:13" ht="15.75" x14ac:dyDescent="0.25">
      <c r="A109" s="753" t="s">
        <v>600</v>
      </c>
      <c r="B109" s="299" t="s">
        <v>640</v>
      </c>
      <c r="C109" s="299" t="s">
        <v>157</v>
      </c>
      <c r="D109" s="299" t="s">
        <v>144</v>
      </c>
      <c r="E109" s="299" t="s">
        <v>1054</v>
      </c>
      <c r="F109" s="862">
        <v>622</v>
      </c>
      <c r="G109" s="861"/>
      <c r="H109" s="861"/>
      <c r="I109" s="861">
        <f t="shared" si="36"/>
        <v>0</v>
      </c>
      <c r="J109" s="861"/>
      <c r="K109" s="861">
        <f t="shared" si="37"/>
        <v>0</v>
      </c>
      <c r="L109" s="767"/>
      <c r="M109" s="767"/>
    </row>
    <row r="110" spans="1:13" ht="15.75" x14ac:dyDescent="0.25">
      <c r="A110" s="319" t="s">
        <v>725</v>
      </c>
      <c r="B110" s="299" t="s">
        <v>640</v>
      </c>
      <c r="C110" s="299" t="s">
        <v>157</v>
      </c>
      <c r="D110" s="299" t="s">
        <v>144</v>
      </c>
      <c r="E110" s="299" t="s">
        <v>1234</v>
      </c>
      <c r="F110" s="862">
        <v>240</v>
      </c>
      <c r="G110" s="861"/>
      <c r="H110" s="861"/>
      <c r="I110" s="861">
        <f t="shared" si="36"/>
        <v>0</v>
      </c>
      <c r="J110" s="861"/>
      <c r="K110" s="861">
        <f t="shared" si="37"/>
        <v>0</v>
      </c>
      <c r="L110" s="767"/>
      <c r="M110" s="767"/>
    </row>
    <row r="111" spans="1:13" ht="15.75" x14ac:dyDescent="0.25">
      <c r="A111" s="319" t="s">
        <v>563</v>
      </c>
      <c r="B111" s="299" t="s">
        <v>640</v>
      </c>
      <c r="C111" s="299" t="s">
        <v>157</v>
      </c>
      <c r="D111" s="299" t="s">
        <v>144</v>
      </c>
      <c r="E111" s="299" t="s">
        <v>1234</v>
      </c>
      <c r="F111" s="862">
        <v>244</v>
      </c>
      <c r="G111" s="861"/>
      <c r="H111" s="861"/>
      <c r="I111" s="861">
        <f t="shared" si="36"/>
        <v>0</v>
      </c>
      <c r="J111" s="861"/>
      <c r="K111" s="861">
        <f t="shared" si="37"/>
        <v>0</v>
      </c>
      <c r="L111" s="767"/>
      <c r="M111" s="767"/>
    </row>
    <row r="112" spans="1:13" s="898" customFormat="1" ht="15.75" x14ac:dyDescent="0.25">
      <c r="A112" s="754" t="s">
        <v>252</v>
      </c>
      <c r="B112" s="355" t="s">
        <v>640</v>
      </c>
      <c r="C112" s="355" t="s">
        <v>157</v>
      </c>
      <c r="D112" s="355" t="s">
        <v>157</v>
      </c>
      <c r="E112" s="355"/>
      <c r="F112" s="857"/>
      <c r="G112" s="859">
        <f>G116+G113+G121</f>
        <v>0</v>
      </c>
      <c r="H112" s="859">
        <f>H113+H118</f>
        <v>669.1</v>
      </c>
      <c r="I112" s="861">
        <f t="shared" si="36"/>
        <v>669.1</v>
      </c>
      <c r="J112" s="859">
        <f>J113+J118</f>
        <v>620</v>
      </c>
      <c r="K112" s="861">
        <f t="shared" si="37"/>
        <v>1289.0999999999999</v>
      </c>
      <c r="L112" s="859"/>
      <c r="M112" s="859"/>
    </row>
    <row r="113" spans="1:13" ht="31.5" x14ac:dyDescent="0.25">
      <c r="A113" s="319" t="s">
        <v>596</v>
      </c>
      <c r="B113" s="299" t="s">
        <v>640</v>
      </c>
      <c r="C113" s="299" t="s">
        <v>157</v>
      </c>
      <c r="D113" s="299" t="s">
        <v>157</v>
      </c>
      <c r="E113" s="299" t="s">
        <v>1007</v>
      </c>
      <c r="F113" s="862">
        <v>600</v>
      </c>
      <c r="G113" s="861">
        <f>SUM(G114:G115)</f>
        <v>0</v>
      </c>
      <c r="H113" s="861">
        <f>H114</f>
        <v>500</v>
      </c>
      <c r="I113" s="861">
        <f t="shared" si="36"/>
        <v>500</v>
      </c>
      <c r="J113" s="861">
        <f>J114+J115</f>
        <v>580</v>
      </c>
      <c r="K113" s="861">
        <f t="shared" si="37"/>
        <v>1080</v>
      </c>
      <c r="L113" s="767"/>
      <c r="M113" s="767"/>
    </row>
    <row r="114" spans="1:13" ht="15.75" x14ac:dyDescent="0.25">
      <c r="A114" s="753" t="s">
        <v>584</v>
      </c>
      <c r="B114" s="299" t="s">
        <v>640</v>
      </c>
      <c r="C114" s="299" t="s">
        <v>157</v>
      </c>
      <c r="D114" s="299" t="s">
        <v>157</v>
      </c>
      <c r="E114" s="299" t="s">
        <v>1007</v>
      </c>
      <c r="F114" s="862">
        <v>612</v>
      </c>
      <c r="G114" s="861"/>
      <c r="H114" s="861">
        <v>500</v>
      </c>
      <c r="I114" s="861">
        <f t="shared" si="36"/>
        <v>500</v>
      </c>
      <c r="J114" s="861"/>
      <c r="K114" s="861">
        <f t="shared" si="37"/>
        <v>500</v>
      </c>
      <c r="L114" s="767"/>
      <c r="M114" s="767"/>
    </row>
    <row r="115" spans="1:13" ht="15.75" x14ac:dyDescent="0.25">
      <c r="A115" s="753" t="s">
        <v>600</v>
      </c>
      <c r="B115" s="299" t="s">
        <v>640</v>
      </c>
      <c r="C115" s="299" t="s">
        <v>157</v>
      </c>
      <c r="D115" s="299" t="s">
        <v>157</v>
      </c>
      <c r="E115" s="299" t="s">
        <v>1007</v>
      </c>
      <c r="F115" s="862">
        <v>622</v>
      </c>
      <c r="G115" s="861"/>
      <c r="H115" s="861"/>
      <c r="I115" s="861">
        <f t="shared" si="36"/>
        <v>0</v>
      </c>
      <c r="J115" s="861">
        <v>580</v>
      </c>
      <c r="K115" s="861">
        <f t="shared" si="37"/>
        <v>580</v>
      </c>
      <c r="L115" s="767"/>
      <c r="M115" s="767"/>
    </row>
    <row r="116" spans="1:13" ht="15.75" x14ac:dyDescent="0.25">
      <c r="A116" s="319" t="s">
        <v>598</v>
      </c>
      <c r="B116" s="299" t="s">
        <v>640</v>
      </c>
      <c r="C116" s="299" t="s">
        <v>157</v>
      </c>
      <c r="D116" s="299" t="s">
        <v>157</v>
      </c>
      <c r="E116" s="299" t="s">
        <v>1265</v>
      </c>
      <c r="F116" s="862">
        <v>620</v>
      </c>
      <c r="G116" s="861">
        <f>G117</f>
        <v>0</v>
      </c>
      <c r="H116" s="861"/>
      <c r="I116" s="861">
        <f t="shared" si="36"/>
        <v>0</v>
      </c>
      <c r="J116" s="861"/>
      <c r="K116" s="861">
        <f t="shared" si="37"/>
        <v>0</v>
      </c>
      <c r="L116" s="767"/>
      <c r="M116" s="767"/>
    </row>
    <row r="117" spans="1:13" ht="15.75" x14ac:dyDescent="0.25">
      <c r="A117" s="753" t="s">
        <v>600</v>
      </c>
      <c r="B117" s="299" t="s">
        <v>640</v>
      </c>
      <c r="C117" s="299" t="s">
        <v>157</v>
      </c>
      <c r="D117" s="299" t="s">
        <v>157</v>
      </c>
      <c r="E117" s="299" t="s">
        <v>1265</v>
      </c>
      <c r="F117" s="862">
        <v>622</v>
      </c>
      <c r="G117" s="861"/>
      <c r="H117" s="861"/>
      <c r="I117" s="861">
        <f t="shared" si="36"/>
        <v>0</v>
      </c>
      <c r="J117" s="861"/>
      <c r="K117" s="861">
        <f t="shared" si="37"/>
        <v>0</v>
      </c>
      <c r="L117" s="767"/>
      <c r="M117" s="767"/>
    </row>
    <row r="118" spans="1:13" ht="47.25" x14ac:dyDescent="0.25">
      <c r="A118" s="753" t="s">
        <v>1293</v>
      </c>
      <c r="B118" s="299" t="s">
        <v>640</v>
      </c>
      <c r="C118" s="299" t="s">
        <v>157</v>
      </c>
      <c r="D118" s="299" t="s">
        <v>157</v>
      </c>
      <c r="E118" s="299" t="s">
        <v>1055</v>
      </c>
      <c r="F118" s="862"/>
      <c r="G118" s="861"/>
      <c r="H118" s="861">
        <f>H121</f>
        <v>169.1</v>
      </c>
      <c r="I118" s="861">
        <f>SUM(G118:H118)</f>
        <v>169.1</v>
      </c>
      <c r="J118" s="861">
        <f>J119</f>
        <v>40</v>
      </c>
      <c r="K118" s="861">
        <f>SUM(I118:J118)</f>
        <v>209.1</v>
      </c>
      <c r="L118" s="767"/>
      <c r="M118" s="767"/>
    </row>
    <row r="119" spans="1:13" ht="15.75" x14ac:dyDescent="0.25">
      <c r="A119" s="319" t="s">
        <v>725</v>
      </c>
      <c r="B119" s="299" t="s">
        <v>640</v>
      </c>
      <c r="C119" s="299" t="s">
        <v>157</v>
      </c>
      <c r="D119" s="299" t="s">
        <v>157</v>
      </c>
      <c r="E119" s="299" t="s">
        <v>1055</v>
      </c>
      <c r="F119" s="862">
        <v>240</v>
      </c>
      <c r="G119" s="861"/>
      <c r="H119" s="861"/>
      <c r="I119" s="861">
        <v>0</v>
      </c>
      <c r="J119" s="861">
        <f>J120</f>
        <v>40</v>
      </c>
      <c r="K119" s="861">
        <f t="shared" ref="K119:K120" si="38">SUM(I119:J119)</f>
        <v>40</v>
      </c>
      <c r="L119" s="767"/>
      <c r="M119" s="767"/>
    </row>
    <row r="120" spans="1:13" ht="15.75" x14ac:dyDescent="0.25">
      <c r="A120" s="319" t="s">
        <v>563</v>
      </c>
      <c r="B120" s="299" t="s">
        <v>640</v>
      </c>
      <c r="C120" s="299" t="s">
        <v>157</v>
      </c>
      <c r="D120" s="299" t="s">
        <v>157</v>
      </c>
      <c r="E120" s="299" t="s">
        <v>1055</v>
      </c>
      <c r="F120" s="862">
        <v>244</v>
      </c>
      <c r="G120" s="861"/>
      <c r="H120" s="861"/>
      <c r="I120" s="861">
        <v>0</v>
      </c>
      <c r="J120" s="861">
        <v>40</v>
      </c>
      <c r="K120" s="861">
        <f t="shared" si="38"/>
        <v>40</v>
      </c>
      <c r="L120" s="767"/>
      <c r="M120" s="767"/>
    </row>
    <row r="121" spans="1:13" ht="15.75" x14ac:dyDescent="0.25">
      <c r="A121" s="319" t="s">
        <v>598</v>
      </c>
      <c r="B121" s="299" t="s">
        <v>640</v>
      </c>
      <c r="C121" s="299" t="s">
        <v>157</v>
      </c>
      <c r="D121" s="299" t="s">
        <v>157</v>
      </c>
      <c r="E121" s="299" t="s">
        <v>1055</v>
      </c>
      <c r="F121" s="862">
        <v>620</v>
      </c>
      <c r="G121" s="861">
        <f>SUM(G122)</f>
        <v>0</v>
      </c>
      <c r="H121" s="861">
        <f>H122</f>
        <v>169.1</v>
      </c>
      <c r="I121" s="861">
        <f t="shared" si="36"/>
        <v>169.1</v>
      </c>
      <c r="J121" s="861">
        <f>J122</f>
        <v>0</v>
      </c>
      <c r="K121" s="861">
        <f t="shared" ref="K121:K136" si="39">SUM(I121:J121)</f>
        <v>169.1</v>
      </c>
      <c r="L121" s="767"/>
      <c r="M121" s="767"/>
    </row>
    <row r="122" spans="1:13" ht="15.75" x14ac:dyDescent="0.25">
      <c r="A122" s="753" t="s">
        <v>600</v>
      </c>
      <c r="B122" s="299" t="s">
        <v>640</v>
      </c>
      <c r="C122" s="299" t="s">
        <v>157</v>
      </c>
      <c r="D122" s="299" t="s">
        <v>157</v>
      </c>
      <c r="E122" s="299" t="s">
        <v>1055</v>
      </c>
      <c r="F122" s="862">
        <v>622</v>
      </c>
      <c r="G122" s="861"/>
      <c r="H122" s="861">
        <v>169.1</v>
      </c>
      <c r="I122" s="861">
        <f t="shared" si="36"/>
        <v>169.1</v>
      </c>
      <c r="J122" s="861"/>
      <c r="K122" s="861">
        <f t="shared" si="39"/>
        <v>169.1</v>
      </c>
      <c r="L122" s="767"/>
      <c r="M122" s="767"/>
    </row>
    <row r="123" spans="1:13" s="898" customFormat="1" ht="15.75" x14ac:dyDescent="0.25">
      <c r="A123" s="367" t="s">
        <v>364</v>
      </c>
      <c r="B123" s="857">
        <v>80</v>
      </c>
      <c r="C123" s="362">
        <v>7</v>
      </c>
      <c r="D123" s="362">
        <v>9</v>
      </c>
      <c r="E123" s="858" t="s">
        <v>358</v>
      </c>
      <c r="F123" s="857" t="s">
        <v>358</v>
      </c>
      <c r="G123" s="859">
        <f>SUM(G124)</f>
        <v>311.29999999999995</v>
      </c>
      <c r="H123" s="859">
        <f>H124+H135</f>
        <v>0</v>
      </c>
      <c r="I123" s="859">
        <f t="shared" si="36"/>
        <v>311.29999999999995</v>
      </c>
      <c r="J123" s="859">
        <f>J124+J135</f>
        <v>495.7</v>
      </c>
      <c r="K123" s="859">
        <f t="shared" si="39"/>
        <v>807</v>
      </c>
      <c r="L123" s="766"/>
      <c r="M123" s="766"/>
    </row>
    <row r="124" spans="1:13" ht="15.75" x14ac:dyDescent="0.25">
      <c r="A124" s="319" t="s">
        <v>585</v>
      </c>
      <c r="B124" s="862">
        <v>80</v>
      </c>
      <c r="C124" s="293">
        <v>7</v>
      </c>
      <c r="D124" s="293">
        <v>9</v>
      </c>
      <c r="E124" s="860">
        <v>5220000</v>
      </c>
      <c r="F124" s="862" t="s">
        <v>358</v>
      </c>
      <c r="G124" s="861">
        <f>SUM(G130)</f>
        <v>311.29999999999995</v>
      </c>
      <c r="H124" s="861">
        <f>H130</f>
        <v>0</v>
      </c>
      <c r="I124" s="861">
        <f t="shared" si="36"/>
        <v>311.29999999999995</v>
      </c>
      <c r="J124" s="861">
        <f>SUM(J125+J130)</f>
        <v>495.7</v>
      </c>
      <c r="K124" s="861">
        <f t="shared" si="39"/>
        <v>807</v>
      </c>
      <c r="L124" s="767"/>
      <c r="M124" s="767"/>
    </row>
    <row r="125" spans="1:13" ht="31.5" x14ac:dyDescent="0.25">
      <c r="A125" s="319" t="s">
        <v>1309</v>
      </c>
      <c r="B125" s="862">
        <v>80</v>
      </c>
      <c r="C125" s="293">
        <v>7</v>
      </c>
      <c r="D125" s="293">
        <v>9</v>
      </c>
      <c r="E125" s="860">
        <v>5222500</v>
      </c>
      <c r="F125" s="862" t="s">
        <v>358</v>
      </c>
      <c r="G125" s="861">
        <v>0</v>
      </c>
      <c r="H125" s="861"/>
      <c r="I125" s="861">
        <f t="shared" si="36"/>
        <v>0</v>
      </c>
      <c r="J125" s="861">
        <f>SUM(J126)</f>
        <v>65</v>
      </c>
      <c r="K125" s="861">
        <f t="shared" si="39"/>
        <v>65</v>
      </c>
      <c r="L125" s="767"/>
      <c r="M125" s="767"/>
    </row>
    <row r="126" spans="1:13" ht="15.75" x14ac:dyDescent="0.25">
      <c r="A126" s="319" t="s">
        <v>1310</v>
      </c>
      <c r="B126" s="862">
        <v>80</v>
      </c>
      <c r="C126" s="293">
        <v>7</v>
      </c>
      <c r="D126" s="293">
        <v>9</v>
      </c>
      <c r="E126" s="860">
        <v>5222501</v>
      </c>
      <c r="F126" s="862" t="s">
        <v>358</v>
      </c>
      <c r="G126" s="861">
        <v>0</v>
      </c>
      <c r="H126" s="861"/>
      <c r="I126" s="861">
        <f t="shared" si="36"/>
        <v>0</v>
      </c>
      <c r="J126" s="861">
        <f>SUM(J127)</f>
        <v>65</v>
      </c>
      <c r="K126" s="861">
        <f t="shared" si="39"/>
        <v>65</v>
      </c>
      <c r="L126" s="767"/>
      <c r="M126" s="767"/>
    </row>
    <row r="127" spans="1:13" ht="15.75" x14ac:dyDescent="0.25">
      <c r="A127" s="319" t="s">
        <v>561</v>
      </c>
      <c r="B127" s="862">
        <v>80</v>
      </c>
      <c r="C127" s="293">
        <v>7</v>
      </c>
      <c r="D127" s="293">
        <v>9</v>
      </c>
      <c r="E127" s="860">
        <v>5222501</v>
      </c>
      <c r="F127" s="862">
        <v>200</v>
      </c>
      <c r="G127" s="861">
        <v>0</v>
      </c>
      <c r="H127" s="861"/>
      <c r="I127" s="861">
        <f t="shared" si="36"/>
        <v>0</v>
      </c>
      <c r="J127" s="861">
        <f>SUM(J128)</f>
        <v>65</v>
      </c>
      <c r="K127" s="861">
        <f t="shared" si="39"/>
        <v>65</v>
      </c>
      <c r="L127" s="767"/>
      <c r="M127" s="767"/>
    </row>
    <row r="128" spans="1:13" ht="15.75" x14ac:dyDescent="0.25">
      <c r="A128" s="319" t="s">
        <v>563</v>
      </c>
      <c r="B128" s="862">
        <v>80</v>
      </c>
      <c r="C128" s="293">
        <v>7</v>
      </c>
      <c r="D128" s="293">
        <v>9</v>
      </c>
      <c r="E128" s="860">
        <v>5222810</v>
      </c>
      <c r="F128" s="862">
        <v>244</v>
      </c>
      <c r="G128" s="861">
        <v>0</v>
      </c>
      <c r="H128" s="861"/>
      <c r="I128" s="861">
        <f t="shared" si="36"/>
        <v>0</v>
      </c>
      <c r="J128" s="861">
        <v>65</v>
      </c>
      <c r="K128" s="861">
        <f t="shared" si="39"/>
        <v>65</v>
      </c>
      <c r="L128" s="767"/>
      <c r="M128" s="767"/>
    </row>
    <row r="129" spans="1:13" ht="15.75" hidden="1" x14ac:dyDescent="0.25">
      <c r="A129" s="753" t="s">
        <v>584</v>
      </c>
      <c r="B129" s="862">
        <v>80</v>
      </c>
      <c r="C129" s="293">
        <v>7</v>
      </c>
      <c r="D129" s="293">
        <v>9</v>
      </c>
      <c r="E129" s="860">
        <v>5222810</v>
      </c>
      <c r="F129" s="862">
        <v>612</v>
      </c>
      <c r="G129" s="861">
        <v>0</v>
      </c>
      <c r="H129" s="861"/>
      <c r="I129" s="861">
        <f t="shared" si="36"/>
        <v>0</v>
      </c>
      <c r="J129" s="861"/>
      <c r="K129" s="861">
        <f t="shared" si="39"/>
        <v>0</v>
      </c>
      <c r="L129" s="767"/>
      <c r="M129" s="767"/>
    </row>
    <row r="130" spans="1:13" ht="31.5" x14ac:dyDescent="0.25">
      <c r="A130" s="319" t="s">
        <v>727</v>
      </c>
      <c r="B130" s="862">
        <v>80</v>
      </c>
      <c r="C130" s="293">
        <v>7</v>
      </c>
      <c r="D130" s="293">
        <v>9</v>
      </c>
      <c r="E130" s="860">
        <v>5225600</v>
      </c>
      <c r="F130" s="862"/>
      <c r="G130" s="861">
        <f>SUM(G131)</f>
        <v>311.29999999999995</v>
      </c>
      <c r="H130" s="861">
        <f>H131</f>
        <v>0</v>
      </c>
      <c r="I130" s="861">
        <f t="shared" si="36"/>
        <v>311.29999999999995</v>
      </c>
      <c r="J130" s="861">
        <f>J131</f>
        <v>430.7</v>
      </c>
      <c r="K130" s="861">
        <f t="shared" si="39"/>
        <v>742</v>
      </c>
      <c r="L130" s="767"/>
      <c r="M130" s="767"/>
    </row>
    <row r="131" spans="1:13" ht="15.75" x14ac:dyDescent="0.25">
      <c r="A131" s="319" t="s">
        <v>1286</v>
      </c>
      <c r="B131" s="862">
        <v>80</v>
      </c>
      <c r="C131" s="293">
        <v>7</v>
      </c>
      <c r="D131" s="293">
        <v>9</v>
      </c>
      <c r="E131" s="860">
        <v>5225601</v>
      </c>
      <c r="F131" s="862" t="s">
        <v>358</v>
      </c>
      <c r="G131" s="861">
        <f>SUM(G132+G135)</f>
        <v>311.29999999999995</v>
      </c>
      <c r="H131" s="861">
        <f>H132</f>
        <v>0</v>
      </c>
      <c r="I131" s="861">
        <f t="shared" si="36"/>
        <v>311.29999999999995</v>
      </c>
      <c r="J131" s="861">
        <f>J132</f>
        <v>430.7</v>
      </c>
      <c r="K131" s="861">
        <f t="shared" si="39"/>
        <v>742</v>
      </c>
      <c r="L131" s="767"/>
      <c r="M131" s="767"/>
    </row>
    <row r="132" spans="1:13" ht="15.75" x14ac:dyDescent="0.25">
      <c r="A132" s="319" t="s">
        <v>561</v>
      </c>
      <c r="B132" s="862">
        <v>80</v>
      </c>
      <c r="C132" s="293">
        <v>7</v>
      </c>
      <c r="D132" s="293">
        <v>9</v>
      </c>
      <c r="E132" s="860">
        <v>5225601</v>
      </c>
      <c r="F132" s="862">
        <v>200</v>
      </c>
      <c r="G132" s="861">
        <f t="shared" ref="G132:G133" si="40">SUM(G133)</f>
        <v>142.6</v>
      </c>
      <c r="H132" s="861">
        <f>H133</f>
        <v>0</v>
      </c>
      <c r="I132" s="861">
        <f t="shared" si="36"/>
        <v>142.6</v>
      </c>
      <c r="J132" s="861">
        <f>J133</f>
        <v>430.7</v>
      </c>
      <c r="K132" s="861">
        <f t="shared" si="39"/>
        <v>573.29999999999995</v>
      </c>
      <c r="L132" s="767"/>
      <c r="M132" s="767"/>
    </row>
    <row r="133" spans="1:13" ht="15.75" x14ac:dyDescent="0.25">
      <c r="A133" s="319" t="s">
        <v>725</v>
      </c>
      <c r="B133" s="862">
        <v>80</v>
      </c>
      <c r="C133" s="293">
        <v>7</v>
      </c>
      <c r="D133" s="293">
        <v>9</v>
      </c>
      <c r="E133" s="860">
        <v>5225601</v>
      </c>
      <c r="F133" s="862">
        <v>240</v>
      </c>
      <c r="G133" s="861">
        <f t="shared" si="40"/>
        <v>142.6</v>
      </c>
      <c r="H133" s="861">
        <f>H134</f>
        <v>0</v>
      </c>
      <c r="I133" s="861">
        <f t="shared" si="36"/>
        <v>142.6</v>
      </c>
      <c r="J133" s="861">
        <f>J134</f>
        <v>430.7</v>
      </c>
      <c r="K133" s="861">
        <f t="shared" si="39"/>
        <v>573.29999999999995</v>
      </c>
      <c r="L133" s="767"/>
      <c r="M133" s="767"/>
    </row>
    <row r="134" spans="1:13" ht="15.75" x14ac:dyDescent="0.25">
      <c r="A134" s="319" t="s">
        <v>563</v>
      </c>
      <c r="B134" s="862">
        <v>80</v>
      </c>
      <c r="C134" s="293">
        <v>7</v>
      </c>
      <c r="D134" s="293">
        <v>9</v>
      </c>
      <c r="E134" s="860">
        <v>5225601</v>
      </c>
      <c r="F134" s="862">
        <v>244</v>
      </c>
      <c r="G134" s="861">
        <v>142.6</v>
      </c>
      <c r="H134" s="861"/>
      <c r="I134" s="861">
        <f t="shared" si="36"/>
        <v>142.6</v>
      </c>
      <c r="J134" s="861">
        <v>430.7</v>
      </c>
      <c r="K134" s="861">
        <f t="shared" si="39"/>
        <v>573.29999999999995</v>
      </c>
      <c r="L134" s="767"/>
      <c r="M134" s="767"/>
    </row>
    <row r="135" spans="1:13" ht="15.75" x14ac:dyDescent="0.25">
      <c r="A135" s="319" t="s">
        <v>956</v>
      </c>
      <c r="B135" s="862">
        <v>80</v>
      </c>
      <c r="C135" s="293">
        <v>7</v>
      </c>
      <c r="D135" s="293">
        <v>9</v>
      </c>
      <c r="E135" s="860">
        <v>5225601</v>
      </c>
      <c r="F135" s="862">
        <v>120</v>
      </c>
      <c r="G135" s="861">
        <f>G136</f>
        <v>168.7</v>
      </c>
      <c r="H135" s="861">
        <f>H136</f>
        <v>0</v>
      </c>
      <c r="I135" s="861">
        <f t="shared" si="36"/>
        <v>168.7</v>
      </c>
      <c r="J135" s="861">
        <f>J136</f>
        <v>0</v>
      </c>
      <c r="K135" s="861">
        <f t="shared" si="39"/>
        <v>168.7</v>
      </c>
      <c r="L135" s="767"/>
      <c r="M135" s="767"/>
    </row>
    <row r="136" spans="1:13" ht="15.75" x14ac:dyDescent="0.25">
      <c r="A136" s="319" t="s">
        <v>560</v>
      </c>
      <c r="B136" s="862">
        <v>80</v>
      </c>
      <c r="C136" s="293">
        <v>7</v>
      </c>
      <c r="D136" s="293">
        <v>9</v>
      </c>
      <c r="E136" s="860">
        <v>5225601</v>
      </c>
      <c r="F136" s="862">
        <v>122</v>
      </c>
      <c r="G136" s="861">
        <v>168.7</v>
      </c>
      <c r="H136" s="861"/>
      <c r="I136" s="861">
        <f t="shared" si="36"/>
        <v>168.7</v>
      </c>
      <c r="J136" s="861"/>
      <c r="K136" s="861">
        <f t="shared" si="39"/>
        <v>168.7</v>
      </c>
      <c r="L136" s="767"/>
      <c r="M136" s="767"/>
    </row>
    <row r="137" spans="1:13" s="898" customFormat="1" ht="31.5" hidden="1" outlineLevel="1" x14ac:dyDescent="0.25">
      <c r="A137" s="754" t="s">
        <v>649</v>
      </c>
      <c r="B137" s="857">
        <v>90</v>
      </c>
      <c r="C137" s="362"/>
      <c r="D137" s="362"/>
      <c r="E137" s="860">
        <v>5225601</v>
      </c>
      <c r="F137" s="857"/>
      <c r="G137" s="859">
        <f>G148+G154+G138</f>
        <v>0</v>
      </c>
      <c r="H137" s="859"/>
      <c r="I137" s="859"/>
      <c r="J137" s="859"/>
      <c r="K137" s="859"/>
      <c r="L137" s="766"/>
      <c r="M137" s="766"/>
    </row>
    <row r="138" spans="1:13" s="898" customFormat="1" ht="15.75" hidden="1" outlineLevel="1" x14ac:dyDescent="0.25">
      <c r="A138" s="754" t="s">
        <v>360</v>
      </c>
      <c r="B138" s="857">
        <v>90</v>
      </c>
      <c r="C138" s="355" t="s">
        <v>149</v>
      </c>
      <c r="D138" s="362"/>
      <c r="E138" s="860">
        <v>5225601</v>
      </c>
      <c r="F138" s="857"/>
      <c r="G138" s="859">
        <f>SUM(G139)</f>
        <v>0</v>
      </c>
      <c r="H138" s="859"/>
      <c r="I138" s="859"/>
      <c r="J138" s="859"/>
      <c r="K138" s="859"/>
      <c r="L138" s="859">
        <f t="shared" ref="L138:M140" si="41">SUM(L139)</f>
        <v>0</v>
      </c>
      <c r="M138" s="859">
        <f t="shared" si="41"/>
        <v>0</v>
      </c>
    </row>
    <row r="139" spans="1:13" ht="15.75" hidden="1" outlineLevel="1" x14ac:dyDescent="0.25">
      <c r="A139" s="319" t="s">
        <v>585</v>
      </c>
      <c r="B139" s="862">
        <v>90</v>
      </c>
      <c r="C139" s="299" t="s">
        <v>149</v>
      </c>
      <c r="D139" s="293">
        <v>1</v>
      </c>
      <c r="E139" s="860">
        <v>5225601</v>
      </c>
      <c r="F139" s="862"/>
      <c r="G139" s="861">
        <f>SUM(G140)</f>
        <v>0</v>
      </c>
      <c r="H139" s="861"/>
      <c r="I139" s="861"/>
      <c r="J139" s="861"/>
      <c r="K139" s="861"/>
      <c r="L139" s="861">
        <f t="shared" si="41"/>
        <v>0</v>
      </c>
      <c r="M139" s="861">
        <f t="shared" si="41"/>
        <v>0</v>
      </c>
    </row>
    <row r="140" spans="1:13" ht="31.5" hidden="1" outlineLevel="1" x14ac:dyDescent="0.25">
      <c r="A140" s="753" t="s">
        <v>780</v>
      </c>
      <c r="B140" s="862">
        <v>90</v>
      </c>
      <c r="C140" s="299" t="s">
        <v>149</v>
      </c>
      <c r="D140" s="293">
        <v>1</v>
      </c>
      <c r="E140" s="860">
        <v>5225601</v>
      </c>
      <c r="F140" s="862"/>
      <c r="G140" s="861">
        <f>SUM(G141)</f>
        <v>0</v>
      </c>
      <c r="H140" s="861"/>
      <c r="I140" s="861"/>
      <c r="J140" s="861"/>
      <c r="K140" s="861"/>
      <c r="L140" s="861">
        <f t="shared" si="41"/>
        <v>0</v>
      </c>
      <c r="M140" s="861">
        <f t="shared" si="41"/>
        <v>0</v>
      </c>
    </row>
    <row r="141" spans="1:13" ht="31.5" hidden="1" outlineLevel="1" x14ac:dyDescent="0.25">
      <c r="A141" s="319" t="s">
        <v>596</v>
      </c>
      <c r="B141" s="862">
        <v>90</v>
      </c>
      <c r="C141" s="299" t="s">
        <v>149</v>
      </c>
      <c r="D141" s="293">
        <v>1</v>
      </c>
      <c r="E141" s="860">
        <v>5225601</v>
      </c>
      <c r="F141" s="862">
        <v>600</v>
      </c>
      <c r="G141" s="861">
        <f>SUM(G142+G144)</f>
        <v>0</v>
      </c>
      <c r="H141" s="861"/>
      <c r="I141" s="861"/>
      <c r="J141" s="861"/>
      <c r="K141" s="861"/>
      <c r="L141" s="861">
        <f t="shared" ref="L141:M141" si="42">SUM(L142+L144)</f>
        <v>0</v>
      </c>
      <c r="M141" s="861">
        <f t="shared" si="42"/>
        <v>0</v>
      </c>
    </row>
    <row r="142" spans="1:13" ht="15.75" hidden="1" outlineLevel="1" x14ac:dyDescent="0.25">
      <c r="A142" s="319" t="s">
        <v>582</v>
      </c>
      <c r="B142" s="862">
        <v>90</v>
      </c>
      <c r="C142" s="299" t="s">
        <v>149</v>
      </c>
      <c r="D142" s="293">
        <v>1</v>
      </c>
      <c r="E142" s="860">
        <v>5225601</v>
      </c>
      <c r="F142" s="862">
        <v>610</v>
      </c>
      <c r="G142" s="861">
        <f>G143</f>
        <v>0</v>
      </c>
      <c r="H142" s="861"/>
      <c r="I142" s="861"/>
      <c r="J142" s="861"/>
      <c r="K142" s="861"/>
      <c r="L142" s="861">
        <f t="shared" ref="L142:M142" si="43">L143</f>
        <v>0</v>
      </c>
      <c r="M142" s="861">
        <f t="shared" si="43"/>
        <v>0</v>
      </c>
    </row>
    <row r="143" spans="1:13" ht="15.75" hidden="1" outlineLevel="1" x14ac:dyDescent="0.25">
      <c r="A143" s="753" t="s">
        <v>584</v>
      </c>
      <c r="B143" s="862">
        <v>90</v>
      </c>
      <c r="C143" s="299" t="s">
        <v>149</v>
      </c>
      <c r="D143" s="293">
        <v>1</v>
      </c>
      <c r="E143" s="860">
        <v>5225601</v>
      </c>
      <c r="F143" s="862">
        <v>612</v>
      </c>
      <c r="G143" s="861"/>
      <c r="H143" s="861"/>
      <c r="I143" s="861"/>
      <c r="J143" s="861"/>
      <c r="K143" s="861"/>
      <c r="L143" s="767"/>
      <c r="M143" s="767"/>
    </row>
    <row r="144" spans="1:13" ht="15.75" hidden="1" outlineLevel="1" x14ac:dyDescent="0.25">
      <c r="A144" s="319" t="s">
        <v>598</v>
      </c>
      <c r="B144" s="862">
        <v>90</v>
      </c>
      <c r="C144" s="299" t="s">
        <v>149</v>
      </c>
      <c r="D144" s="293">
        <v>1</v>
      </c>
      <c r="E144" s="860">
        <v>5225601</v>
      </c>
      <c r="F144" s="862">
        <v>620</v>
      </c>
      <c r="G144" s="861">
        <f>G145</f>
        <v>0</v>
      </c>
      <c r="H144" s="861"/>
      <c r="I144" s="861"/>
      <c r="J144" s="861"/>
      <c r="K144" s="861"/>
      <c r="L144" s="767"/>
      <c r="M144" s="767"/>
    </row>
    <row r="145" spans="1:13" ht="15.75" hidden="1" outlineLevel="1" x14ac:dyDescent="0.25">
      <c r="A145" s="753" t="s">
        <v>600</v>
      </c>
      <c r="B145" s="862">
        <v>90</v>
      </c>
      <c r="C145" s="299" t="s">
        <v>149</v>
      </c>
      <c r="D145" s="293">
        <v>1</v>
      </c>
      <c r="E145" s="860">
        <v>5225601</v>
      </c>
      <c r="F145" s="862">
        <v>622</v>
      </c>
      <c r="G145" s="861"/>
      <c r="H145" s="861"/>
      <c r="I145" s="861"/>
      <c r="J145" s="861"/>
      <c r="K145" s="861"/>
      <c r="L145" s="767"/>
      <c r="M145" s="767"/>
    </row>
    <row r="146" spans="1:13" ht="15.75" hidden="1" outlineLevel="1" x14ac:dyDescent="0.25">
      <c r="A146" s="753"/>
      <c r="B146" s="862">
        <v>90</v>
      </c>
      <c r="C146" s="293"/>
      <c r="D146" s="293"/>
      <c r="E146" s="860">
        <v>5225601</v>
      </c>
      <c r="F146" s="862"/>
      <c r="G146" s="861"/>
      <c r="H146" s="861"/>
      <c r="I146" s="861"/>
      <c r="J146" s="861"/>
      <c r="K146" s="861"/>
      <c r="L146" s="767"/>
      <c r="M146" s="767"/>
    </row>
    <row r="147" spans="1:13" ht="15.75" hidden="1" outlineLevel="1" x14ac:dyDescent="0.25">
      <c r="A147" s="753"/>
      <c r="B147" s="862">
        <v>90</v>
      </c>
      <c r="C147" s="293"/>
      <c r="D147" s="293"/>
      <c r="E147" s="860">
        <v>5225601</v>
      </c>
      <c r="F147" s="862"/>
      <c r="G147" s="861"/>
      <c r="H147" s="861"/>
      <c r="I147" s="861"/>
      <c r="J147" s="861"/>
      <c r="K147" s="861"/>
      <c r="L147" s="767"/>
      <c r="M147" s="767"/>
    </row>
    <row r="148" spans="1:13" s="898" customFormat="1" ht="15.75" hidden="1" outlineLevel="1" x14ac:dyDescent="0.25">
      <c r="A148" s="367" t="s">
        <v>363</v>
      </c>
      <c r="B148" s="857">
        <v>90</v>
      </c>
      <c r="C148" s="362">
        <v>7</v>
      </c>
      <c r="D148" s="362"/>
      <c r="E148" s="860">
        <v>5225601</v>
      </c>
      <c r="F148" s="938"/>
      <c r="G148" s="939">
        <f>SUM(G149)</f>
        <v>0</v>
      </c>
      <c r="H148" s="939"/>
      <c r="I148" s="939"/>
      <c r="J148" s="939"/>
      <c r="K148" s="939"/>
      <c r="L148" s="940"/>
      <c r="M148" s="940"/>
    </row>
    <row r="149" spans="1:13" s="898" customFormat="1" ht="31.5" hidden="1" outlineLevel="1" x14ac:dyDescent="0.25">
      <c r="A149" s="754" t="s">
        <v>644</v>
      </c>
      <c r="B149" s="857">
        <v>90</v>
      </c>
      <c r="C149" s="362">
        <v>7</v>
      </c>
      <c r="D149" s="362">
        <v>2</v>
      </c>
      <c r="E149" s="860">
        <v>5225601</v>
      </c>
      <c r="F149" s="938"/>
      <c r="G149" s="939">
        <f>SUM(G150)</f>
        <v>0</v>
      </c>
      <c r="H149" s="939"/>
      <c r="I149" s="939"/>
      <c r="J149" s="939"/>
      <c r="K149" s="939"/>
      <c r="L149" s="940"/>
      <c r="M149" s="940"/>
    </row>
    <row r="150" spans="1:13" ht="15.75" hidden="1" outlineLevel="1" x14ac:dyDescent="0.25">
      <c r="A150" s="753" t="s">
        <v>593</v>
      </c>
      <c r="B150" s="862">
        <v>90</v>
      </c>
      <c r="C150" s="293">
        <v>7</v>
      </c>
      <c r="D150" s="293">
        <v>2</v>
      </c>
      <c r="E150" s="860">
        <v>5225601</v>
      </c>
      <c r="F150" s="941"/>
      <c r="G150" s="942">
        <f>SUM(G151)</f>
        <v>0</v>
      </c>
      <c r="H150" s="942"/>
      <c r="I150" s="942"/>
      <c r="J150" s="942"/>
      <c r="K150" s="942"/>
      <c r="L150" s="943"/>
      <c r="M150" s="943"/>
    </row>
    <row r="151" spans="1:13" ht="31.5" hidden="1" outlineLevel="1" x14ac:dyDescent="0.25">
      <c r="A151" s="319" t="s">
        <v>596</v>
      </c>
      <c r="B151" s="862">
        <v>90</v>
      </c>
      <c r="C151" s="293">
        <v>7</v>
      </c>
      <c r="D151" s="293">
        <v>2</v>
      </c>
      <c r="E151" s="860">
        <v>5225601</v>
      </c>
      <c r="F151" s="862">
        <v>600</v>
      </c>
      <c r="G151" s="942">
        <f>SUM(G152:G153)</f>
        <v>0</v>
      </c>
      <c r="H151" s="942"/>
      <c r="I151" s="942"/>
      <c r="J151" s="942"/>
      <c r="K151" s="942"/>
      <c r="L151" s="942">
        <f t="shared" ref="L151:M151" si="44">SUM(L152:L153)</f>
        <v>0</v>
      </c>
      <c r="M151" s="942">
        <f t="shared" si="44"/>
        <v>0</v>
      </c>
    </row>
    <row r="152" spans="1:13" ht="15.75" hidden="1" outlineLevel="1" x14ac:dyDescent="0.25">
      <c r="A152" s="319" t="s">
        <v>584</v>
      </c>
      <c r="B152" s="862">
        <v>90</v>
      </c>
      <c r="C152" s="293">
        <v>7</v>
      </c>
      <c r="D152" s="293">
        <v>2</v>
      </c>
      <c r="E152" s="860">
        <v>5225601</v>
      </c>
      <c r="F152" s="862">
        <v>612</v>
      </c>
      <c r="G152" s="942"/>
      <c r="H152" s="942"/>
      <c r="I152" s="942"/>
      <c r="J152" s="942"/>
      <c r="K152" s="942"/>
      <c r="L152" s="943"/>
      <c r="M152" s="943"/>
    </row>
    <row r="153" spans="1:13" ht="15.75" hidden="1" outlineLevel="1" x14ac:dyDescent="0.25">
      <c r="A153" s="753" t="s">
        <v>600</v>
      </c>
      <c r="B153" s="862">
        <v>90</v>
      </c>
      <c r="C153" s="293">
        <v>7</v>
      </c>
      <c r="D153" s="293">
        <v>2</v>
      </c>
      <c r="E153" s="860">
        <v>5225601</v>
      </c>
      <c r="F153" s="862">
        <v>622</v>
      </c>
      <c r="G153" s="942"/>
      <c r="H153" s="942"/>
      <c r="I153" s="942"/>
      <c r="J153" s="942"/>
      <c r="K153" s="942"/>
      <c r="L153" s="943"/>
      <c r="M153" s="943"/>
    </row>
    <row r="154" spans="1:13" s="898" customFormat="1" ht="15.75" hidden="1" outlineLevel="1" x14ac:dyDescent="0.25">
      <c r="A154" s="754" t="s">
        <v>370</v>
      </c>
      <c r="B154" s="355" t="s">
        <v>650</v>
      </c>
      <c r="C154" s="355">
        <v>11</v>
      </c>
      <c r="D154" s="760"/>
      <c r="E154" s="860">
        <v>5225601</v>
      </c>
      <c r="F154" s="938"/>
      <c r="G154" s="939">
        <f t="shared" ref="G154:G156" si="45">G155</f>
        <v>0</v>
      </c>
      <c r="H154" s="939"/>
      <c r="I154" s="939"/>
      <c r="J154" s="939"/>
      <c r="K154" s="939"/>
      <c r="L154" s="940"/>
      <c r="M154" s="940"/>
    </row>
    <row r="155" spans="1:13" s="898" customFormat="1" ht="15.75" hidden="1" outlineLevel="1" x14ac:dyDescent="0.25">
      <c r="A155" s="754" t="s">
        <v>317</v>
      </c>
      <c r="B155" s="355" t="s">
        <v>650</v>
      </c>
      <c r="C155" s="355">
        <v>11</v>
      </c>
      <c r="D155" s="355" t="s">
        <v>142</v>
      </c>
      <c r="E155" s="860">
        <v>5225601</v>
      </c>
      <c r="F155" s="938"/>
      <c r="G155" s="939">
        <f t="shared" si="45"/>
        <v>0</v>
      </c>
      <c r="H155" s="939"/>
      <c r="I155" s="939"/>
      <c r="J155" s="939"/>
      <c r="K155" s="939"/>
      <c r="L155" s="940"/>
      <c r="M155" s="940"/>
    </row>
    <row r="156" spans="1:13" ht="15.75" hidden="1" outlineLevel="1" x14ac:dyDescent="0.25">
      <c r="A156" s="771" t="s">
        <v>651</v>
      </c>
      <c r="B156" s="299" t="s">
        <v>650</v>
      </c>
      <c r="C156" s="299">
        <v>11</v>
      </c>
      <c r="D156" s="299" t="s">
        <v>142</v>
      </c>
      <c r="E156" s="860">
        <v>5225601</v>
      </c>
      <c r="F156" s="941"/>
      <c r="G156" s="942">
        <f t="shared" si="45"/>
        <v>0</v>
      </c>
      <c r="H156" s="942"/>
      <c r="I156" s="942"/>
      <c r="J156" s="942"/>
      <c r="K156" s="942"/>
      <c r="L156" s="943"/>
      <c r="M156" s="943"/>
    </row>
    <row r="157" spans="1:13" ht="15.75" hidden="1" outlineLevel="1" x14ac:dyDescent="0.25">
      <c r="A157" s="753" t="s">
        <v>584</v>
      </c>
      <c r="B157" s="299" t="s">
        <v>650</v>
      </c>
      <c r="C157" s="299">
        <v>11</v>
      </c>
      <c r="D157" s="299" t="s">
        <v>142</v>
      </c>
      <c r="E157" s="860">
        <v>5225601</v>
      </c>
      <c r="F157" s="299">
        <v>612</v>
      </c>
      <c r="G157" s="942"/>
      <c r="H157" s="942"/>
      <c r="I157" s="942"/>
      <c r="J157" s="942"/>
      <c r="K157" s="942"/>
      <c r="L157" s="943"/>
      <c r="M157" s="943"/>
    </row>
    <row r="158" spans="1:13" ht="15.75" collapsed="1" x14ac:dyDescent="0.25">
      <c r="G158" s="945"/>
      <c r="H158" s="945"/>
      <c r="I158" s="945"/>
      <c r="J158" s="945"/>
      <c r="K158" s="945"/>
      <c r="L158" s="946"/>
      <c r="M158" s="946"/>
    </row>
    <row r="159" spans="1:13" x14ac:dyDescent="0.2">
      <c r="A159" s="998"/>
    </row>
  </sheetData>
  <mergeCells count="10">
    <mergeCell ref="I8:K8"/>
    <mergeCell ref="A6:M6"/>
    <mergeCell ref="A8:A9"/>
    <mergeCell ref="B8:B9"/>
    <mergeCell ref="C8:C9"/>
    <mergeCell ref="D8:D9"/>
    <mergeCell ref="E8:E9"/>
    <mergeCell ref="F8:F9"/>
    <mergeCell ref="L8:L9"/>
    <mergeCell ref="M8:M9"/>
  </mergeCells>
  <pageMargins left="0.70866141732283472" right="0.47244094488188981" top="0.78740157480314965" bottom="0.78740157480314965" header="0.31496062992125984" footer="0.15748031496062992"/>
  <pageSetup paperSize="9" scale="54" fitToHeight="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26" t="s">
        <v>782</v>
      </c>
      <c r="B7" s="1026"/>
      <c r="C7" s="1026"/>
      <c r="D7" s="1026"/>
      <c r="E7" s="1026"/>
      <c r="F7" s="1026"/>
      <c r="G7" s="1026"/>
      <c r="H7" s="1026"/>
      <c r="I7" s="1026"/>
      <c r="J7" s="1026"/>
      <c r="K7" s="1026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28" t="s">
        <v>353</v>
      </c>
      <c r="B9" s="1029" t="s">
        <v>544</v>
      </c>
      <c r="C9" s="1030" t="s">
        <v>354</v>
      </c>
      <c r="D9" s="1030" t="s">
        <v>355</v>
      </c>
      <c r="E9" s="1031" t="s">
        <v>545</v>
      </c>
      <c r="F9" s="1031" t="s">
        <v>546</v>
      </c>
      <c r="G9" s="1027" t="s">
        <v>356</v>
      </c>
      <c r="H9" s="1027"/>
      <c r="I9" s="1027"/>
      <c r="J9" s="1033" t="s">
        <v>720</v>
      </c>
      <c r="K9" s="1033" t="s">
        <v>721</v>
      </c>
    </row>
    <row r="10" spans="1:11" s="339" customFormat="1" ht="58.5" customHeight="1" x14ac:dyDescent="0.25">
      <c r="A10" s="1028"/>
      <c r="B10" s="1029"/>
      <c r="C10" s="1030"/>
      <c r="D10" s="1030"/>
      <c r="E10" s="1031"/>
      <c r="F10" s="1031"/>
      <c r="G10" s="305" t="s">
        <v>1178</v>
      </c>
      <c r="H10" s="305" t="s">
        <v>1041</v>
      </c>
      <c r="I10" s="305" t="s">
        <v>736</v>
      </c>
      <c r="J10" s="1033"/>
      <c r="K10" s="1033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34" t="s">
        <v>1204</v>
      </c>
      <c r="B6" s="1034"/>
      <c r="C6" s="1034"/>
      <c r="D6" s="1034"/>
      <c r="E6" s="1034"/>
      <c r="F6" s="1034"/>
    </row>
    <row r="7" spans="1:14" ht="13.5" thickBot="1" x14ac:dyDescent="0.25"/>
    <row r="8" spans="1:14" s="446" customFormat="1" ht="12.75" customHeight="1" x14ac:dyDescent="0.25">
      <c r="A8" s="1035" t="s">
        <v>353</v>
      </c>
      <c r="B8" s="1037" t="s">
        <v>656</v>
      </c>
      <c r="C8" s="1037" t="s">
        <v>354</v>
      </c>
      <c r="D8" s="1037" t="s">
        <v>355</v>
      </c>
      <c r="E8" s="1037" t="s">
        <v>544</v>
      </c>
      <c r="F8" s="1039" t="s">
        <v>659</v>
      </c>
      <c r="G8" s="792"/>
      <c r="H8" s="792"/>
    </row>
    <row r="9" spans="1:14" s="446" customFormat="1" x14ac:dyDescent="0.25">
      <c r="A9" s="1036"/>
      <c r="B9" s="1038"/>
      <c r="C9" s="1038"/>
      <c r="D9" s="1038"/>
      <c r="E9" s="1038"/>
      <c r="F9" s="1040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7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N5" sqref="N5"/>
    </sheetView>
  </sheetViews>
  <sheetFormatPr defaultRowHeight="12.75" outlineLevelCol="1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10" width="13.140625" style="949" hidden="1" customWidth="1" outlineLevel="1"/>
    <col min="11" max="11" width="13.140625" style="949" customWidth="1" collapsed="1"/>
    <col min="12" max="13" width="13.140625" style="949" customWidth="1"/>
    <col min="14" max="14" width="13.5703125" style="949" customWidth="1"/>
    <col min="15" max="15" width="13" style="949" customWidth="1"/>
    <col min="16" max="259" width="9.140625" style="868"/>
    <col min="260" max="260" width="45.140625" style="868" customWidth="1"/>
    <col min="261" max="261" width="4.28515625" style="868" customWidth="1"/>
    <col min="262" max="262" width="5.28515625" style="868" customWidth="1"/>
    <col min="263" max="263" width="5" style="868" customWidth="1"/>
    <col min="264" max="264" width="7.85546875" style="868" customWidth="1"/>
    <col min="265" max="265" width="4.85546875" style="868" customWidth="1"/>
    <col min="266" max="266" width="11.42578125" style="868" customWidth="1"/>
    <col min="267" max="267" width="10.85546875" style="868" customWidth="1"/>
    <col min="268" max="268" width="10.28515625" style="868" customWidth="1"/>
    <col min="269" max="269" width="11.140625" style="868" customWidth="1"/>
    <col min="270" max="270" width="11.42578125" style="868" customWidth="1"/>
    <col min="271" max="515" width="9.140625" style="868"/>
    <col min="516" max="516" width="45.140625" style="868" customWidth="1"/>
    <col min="517" max="517" width="4.28515625" style="868" customWidth="1"/>
    <col min="518" max="518" width="5.28515625" style="868" customWidth="1"/>
    <col min="519" max="519" width="5" style="868" customWidth="1"/>
    <col min="520" max="520" width="7.85546875" style="868" customWidth="1"/>
    <col min="521" max="521" width="4.85546875" style="868" customWidth="1"/>
    <col min="522" max="522" width="11.42578125" style="868" customWidth="1"/>
    <col min="523" max="523" width="10.85546875" style="868" customWidth="1"/>
    <col min="524" max="524" width="10.28515625" style="868" customWidth="1"/>
    <col min="525" max="525" width="11.140625" style="868" customWidth="1"/>
    <col min="526" max="526" width="11.42578125" style="868" customWidth="1"/>
    <col min="527" max="771" width="9.140625" style="868"/>
    <col min="772" max="772" width="45.140625" style="868" customWidth="1"/>
    <col min="773" max="773" width="4.28515625" style="868" customWidth="1"/>
    <col min="774" max="774" width="5.28515625" style="868" customWidth="1"/>
    <col min="775" max="775" width="5" style="868" customWidth="1"/>
    <col min="776" max="776" width="7.85546875" style="868" customWidth="1"/>
    <col min="777" max="777" width="4.85546875" style="868" customWidth="1"/>
    <col min="778" max="778" width="11.42578125" style="868" customWidth="1"/>
    <col min="779" max="779" width="10.85546875" style="868" customWidth="1"/>
    <col min="780" max="780" width="10.28515625" style="868" customWidth="1"/>
    <col min="781" max="781" width="11.140625" style="868" customWidth="1"/>
    <col min="782" max="782" width="11.42578125" style="868" customWidth="1"/>
    <col min="783" max="1027" width="9.140625" style="868"/>
    <col min="1028" max="1028" width="45.140625" style="868" customWidth="1"/>
    <col min="1029" max="1029" width="4.28515625" style="868" customWidth="1"/>
    <col min="1030" max="1030" width="5.28515625" style="868" customWidth="1"/>
    <col min="1031" max="1031" width="5" style="868" customWidth="1"/>
    <col min="1032" max="1032" width="7.85546875" style="868" customWidth="1"/>
    <col min="1033" max="1033" width="4.85546875" style="868" customWidth="1"/>
    <col min="1034" max="1034" width="11.42578125" style="868" customWidth="1"/>
    <col min="1035" max="1035" width="10.85546875" style="868" customWidth="1"/>
    <col min="1036" max="1036" width="10.28515625" style="868" customWidth="1"/>
    <col min="1037" max="1037" width="11.140625" style="868" customWidth="1"/>
    <col min="1038" max="1038" width="11.42578125" style="868" customWidth="1"/>
    <col min="1039" max="1283" width="9.140625" style="868"/>
    <col min="1284" max="1284" width="45.140625" style="868" customWidth="1"/>
    <col min="1285" max="1285" width="4.28515625" style="868" customWidth="1"/>
    <col min="1286" max="1286" width="5.28515625" style="868" customWidth="1"/>
    <col min="1287" max="1287" width="5" style="868" customWidth="1"/>
    <col min="1288" max="1288" width="7.85546875" style="868" customWidth="1"/>
    <col min="1289" max="1289" width="4.85546875" style="868" customWidth="1"/>
    <col min="1290" max="1290" width="11.42578125" style="868" customWidth="1"/>
    <col min="1291" max="1291" width="10.85546875" style="868" customWidth="1"/>
    <col min="1292" max="1292" width="10.28515625" style="868" customWidth="1"/>
    <col min="1293" max="1293" width="11.140625" style="868" customWidth="1"/>
    <col min="1294" max="1294" width="11.42578125" style="868" customWidth="1"/>
    <col min="1295" max="1539" width="9.140625" style="868"/>
    <col min="1540" max="1540" width="45.140625" style="868" customWidth="1"/>
    <col min="1541" max="1541" width="4.28515625" style="868" customWidth="1"/>
    <col min="1542" max="1542" width="5.28515625" style="868" customWidth="1"/>
    <col min="1543" max="1543" width="5" style="868" customWidth="1"/>
    <col min="1544" max="1544" width="7.85546875" style="868" customWidth="1"/>
    <col min="1545" max="1545" width="4.85546875" style="868" customWidth="1"/>
    <col min="1546" max="1546" width="11.42578125" style="868" customWidth="1"/>
    <col min="1547" max="1547" width="10.85546875" style="868" customWidth="1"/>
    <col min="1548" max="1548" width="10.28515625" style="868" customWidth="1"/>
    <col min="1549" max="1549" width="11.140625" style="868" customWidth="1"/>
    <col min="1550" max="1550" width="11.42578125" style="868" customWidth="1"/>
    <col min="1551" max="1795" width="9.140625" style="868"/>
    <col min="1796" max="1796" width="45.140625" style="868" customWidth="1"/>
    <col min="1797" max="1797" width="4.28515625" style="868" customWidth="1"/>
    <col min="1798" max="1798" width="5.28515625" style="868" customWidth="1"/>
    <col min="1799" max="1799" width="5" style="868" customWidth="1"/>
    <col min="1800" max="1800" width="7.85546875" style="868" customWidth="1"/>
    <col min="1801" max="1801" width="4.85546875" style="868" customWidth="1"/>
    <col min="1802" max="1802" width="11.42578125" style="868" customWidth="1"/>
    <col min="1803" max="1803" width="10.85546875" style="868" customWidth="1"/>
    <col min="1804" max="1804" width="10.28515625" style="868" customWidth="1"/>
    <col min="1805" max="1805" width="11.140625" style="868" customWidth="1"/>
    <col min="1806" max="1806" width="11.42578125" style="868" customWidth="1"/>
    <col min="1807" max="2051" width="9.140625" style="868"/>
    <col min="2052" max="2052" width="45.140625" style="868" customWidth="1"/>
    <col min="2053" max="2053" width="4.28515625" style="868" customWidth="1"/>
    <col min="2054" max="2054" width="5.28515625" style="868" customWidth="1"/>
    <col min="2055" max="2055" width="5" style="868" customWidth="1"/>
    <col min="2056" max="2056" width="7.85546875" style="868" customWidth="1"/>
    <col min="2057" max="2057" width="4.85546875" style="868" customWidth="1"/>
    <col min="2058" max="2058" width="11.42578125" style="868" customWidth="1"/>
    <col min="2059" max="2059" width="10.85546875" style="868" customWidth="1"/>
    <col min="2060" max="2060" width="10.28515625" style="868" customWidth="1"/>
    <col min="2061" max="2061" width="11.140625" style="868" customWidth="1"/>
    <col min="2062" max="2062" width="11.42578125" style="868" customWidth="1"/>
    <col min="2063" max="2307" width="9.140625" style="868"/>
    <col min="2308" max="2308" width="45.140625" style="868" customWidth="1"/>
    <col min="2309" max="2309" width="4.28515625" style="868" customWidth="1"/>
    <col min="2310" max="2310" width="5.28515625" style="868" customWidth="1"/>
    <col min="2311" max="2311" width="5" style="868" customWidth="1"/>
    <col min="2312" max="2312" width="7.85546875" style="868" customWidth="1"/>
    <col min="2313" max="2313" width="4.85546875" style="868" customWidth="1"/>
    <col min="2314" max="2314" width="11.42578125" style="868" customWidth="1"/>
    <col min="2315" max="2315" width="10.85546875" style="868" customWidth="1"/>
    <col min="2316" max="2316" width="10.28515625" style="868" customWidth="1"/>
    <col min="2317" max="2317" width="11.140625" style="868" customWidth="1"/>
    <col min="2318" max="2318" width="11.42578125" style="868" customWidth="1"/>
    <col min="2319" max="2563" width="9.140625" style="868"/>
    <col min="2564" max="2564" width="45.140625" style="868" customWidth="1"/>
    <col min="2565" max="2565" width="4.28515625" style="868" customWidth="1"/>
    <col min="2566" max="2566" width="5.28515625" style="868" customWidth="1"/>
    <col min="2567" max="2567" width="5" style="868" customWidth="1"/>
    <col min="2568" max="2568" width="7.85546875" style="868" customWidth="1"/>
    <col min="2569" max="2569" width="4.85546875" style="868" customWidth="1"/>
    <col min="2570" max="2570" width="11.42578125" style="868" customWidth="1"/>
    <col min="2571" max="2571" width="10.85546875" style="868" customWidth="1"/>
    <col min="2572" max="2572" width="10.28515625" style="868" customWidth="1"/>
    <col min="2573" max="2573" width="11.140625" style="868" customWidth="1"/>
    <col min="2574" max="2574" width="11.42578125" style="868" customWidth="1"/>
    <col min="2575" max="2819" width="9.140625" style="868"/>
    <col min="2820" max="2820" width="45.140625" style="868" customWidth="1"/>
    <col min="2821" max="2821" width="4.28515625" style="868" customWidth="1"/>
    <col min="2822" max="2822" width="5.28515625" style="868" customWidth="1"/>
    <col min="2823" max="2823" width="5" style="868" customWidth="1"/>
    <col min="2824" max="2824" width="7.85546875" style="868" customWidth="1"/>
    <col min="2825" max="2825" width="4.85546875" style="868" customWidth="1"/>
    <col min="2826" max="2826" width="11.42578125" style="868" customWidth="1"/>
    <col min="2827" max="2827" width="10.85546875" style="868" customWidth="1"/>
    <col min="2828" max="2828" width="10.28515625" style="868" customWidth="1"/>
    <col min="2829" max="2829" width="11.140625" style="868" customWidth="1"/>
    <col min="2830" max="2830" width="11.42578125" style="868" customWidth="1"/>
    <col min="2831" max="3075" width="9.140625" style="868"/>
    <col min="3076" max="3076" width="45.140625" style="868" customWidth="1"/>
    <col min="3077" max="3077" width="4.28515625" style="868" customWidth="1"/>
    <col min="3078" max="3078" width="5.28515625" style="868" customWidth="1"/>
    <col min="3079" max="3079" width="5" style="868" customWidth="1"/>
    <col min="3080" max="3080" width="7.85546875" style="868" customWidth="1"/>
    <col min="3081" max="3081" width="4.85546875" style="868" customWidth="1"/>
    <col min="3082" max="3082" width="11.42578125" style="868" customWidth="1"/>
    <col min="3083" max="3083" width="10.85546875" style="868" customWidth="1"/>
    <col min="3084" max="3084" width="10.28515625" style="868" customWidth="1"/>
    <col min="3085" max="3085" width="11.140625" style="868" customWidth="1"/>
    <col min="3086" max="3086" width="11.42578125" style="868" customWidth="1"/>
    <col min="3087" max="3331" width="9.140625" style="868"/>
    <col min="3332" max="3332" width="45.140625" style="868" customWidth="1"/>
    <col min="3333" max="3333" width="4.28515625" style="868" customWidth="1"/>
    <col min="3334" max="3334" width="5.28515625" style="868" customWidth="1"/>
    <col min="3335" max="3335" width="5" style="868" customWidth="1"/>
    <col min="3336" max="3336" width="7.85546875" style="868" customWidth="1"/>
    <col min="3337" max="3337" width="4.85546875" style="868" customWidth="1"/>
    <col min="3338" max="3338" width="11.42578125" style="868" customWidth="1"/>
    <col min="3339" max="3339" width="10.85546875" style="868" customWidth="1"/>
    <col min="3340" max="3340" width="10.28515625" style="868" customWidth="1"/>
    <col min="3341" max="3341" width="11.140625" style="868" customWidth="1"/>
    <col min="3342" max="3342" width="11.42578125" style="868" customWidth="1"/>
    <col min="3343" max="3587" width="9.140625" style="868"/>
    <col min="3588" max="3588" width="45.140625" style="868" customWidth="1"/>
    <col min="3589" max="3589" width="4.28515625" style="868" customWidth="1"/>
    <col min="3590" max="3590" width="5.28515625" style="868" customWidth="1"/>
    <col min="3591" max="3591" width="5" style="868" customWidth="1"/>
    <col min="3592" max="3592" width="7.85546875" style="868" customWidth="1"/>
    <col min="3593" max="3593" width="4.85546875" style="868" customWidth="1"/>
    <col min="3594" max="3594" width="11.42578125" style="868" customWidth="1"/>
    <col min="3595" max="3595" width="10.85546875" style="868" customWidth="1"/>
    <col min="3596" max="3596" width="10.28515625" style="868" customWidth="1"/>
    <col min="3597" max="3597" width="11.140625" style="868" customWidth="1"/>
    <col min="3598" max="3598" width="11.42578125" style="868" customWidth="1"/>
    <col min="3599" max="3843" width="9.140625" style="868"/>
    <col min="3844" max="3844" width="45.140625" style="868" customWidth="1"/>
    <col min="3845" max="3845" width="4.28515625" style="868" customWidth="1"/>
    <col min="3846" max="3846" width="5.28515625" style="868" customWidth="1"/>
    <col min="3847" max="3847" width="5" style="868" customWidth="1"/>
    <col min="3848" max="3848" width="7.85546875" style="868" customWidth="1"/>
    <col min="3849" max="3849" width="4.85546875" style="868" customWidth="1"/>
    <col min="3850" max="3850" width="11.42578125" style="868" customWidth="1"/>
    <col min="3851" max="3851" width="10.85546875" style="868" customWidth="1"/>
    <col min="3852" max="3852" width="10.28515625" style="868" customWidth="1"/>
    <col min="3853" max="3853" width="11.140625" style="868" customWidth="1"/>
    <col min="3854" max="3854" width="11.42578125" style="868" customWidth="1"/>
    <col min="3855" max="4099" width="9.140625" style="868"/>
    <col min="4100" max="4100" width="45.140625" style="868" customWidth="1"/>
    <col min="4101" max="4101" width="4.28515625" style="868" customWidth="1"/>
    <col min="4102" max="4102" width="5.28515625" style="868" customWidth="1"/>
    <col min="4103" max="4103" width="5" style="868" customWidth="1"/>
    <col min="4104" max="4104" width="7.85546875" style="868" customWidth="1"/>
    <col min="4105" max="4105" width="4.85546875" style="868" customWidth="1"/>
    <col min="4106" max="4106" width="11.42578125" style="868" customWidth="1"/>
    <col min="4107" max="4107" width="10.85546875" style="868" customWidth="1"/>
    <col min="4108" max="4108" width="10.28515625" style="868" customWidth="1"/>
    <col min="4109" max="4109" width="11.140625" style="868" customWidth="1"/>
    <col min="4110" max="4110" width="11.42578125" style="868" customWidth="1"/>
    <col min="4111" max="4355" width="9.140625" style="868"/>
    <col min="4356" max="4356" width="45.140625" style="868" customWidth="1"/>
    <col min="4357" max="4357" width="4.28515625" style="868" customWidth="1"/>
    <col min="4358" max="4358" width="5.28515625" style="868" customWidth="1"/>
    <col min="4359" max="4359" width="5" style="868" customWidth="1"/>
    <col min="4360" max="4360" width="7.85546875" style="868" customWidth="1"/>
    <col min="4361" max="4361" width="4.85546875" style="868" customWidth="1"/>
    <col min="4362" max="4362" width="11.42578125" style="868" customWidth="1"/>
    <col min="4363" max="4363" width="10.85546875" style="868" customWidth="1"/>
    <col min="4364" max="4364" width="10.28515625" style="868" customWidth="1"/>
    <col min="4365" max="4365" width="11.140625" style="868" customWidth="1"/>
    <col min="4366" max="4366" width="11.42578125" style="868" customWidth="1"/>
    <col min="4367" max="4611" width="9.140625" style="868"/>
    <col min="4612" max="4612" width="45.140625" style="868" customWidth="1"/>
    <col min="4613" max="4613" width="4.28515625" style="868" customWidth="1"/>
    <col min="4614" max="4614" width="5.28515625" style="868" customWidth="1"/>
    <col min="4615" max="4615" width="5" style="868" customWidth="1"/>
    <col min="4616" max="4616" width="7.85546875" style="868" customWidth="1"/>
    <col min="4617" max="4617" width="4.85546875" style="868" customWidth="1"/>
    <col min="4618" max="4618" width="11.42578125" style="868" customWidth="1"/>
    <col min="4619" max="4619" width="10.85546875" style="868" customWidth="1"/>
    <col min="4620" max="4620" width="10.28515625" style="868" customWidth="1"/>
    <col min="4621" max="4621" width="11.140625" style="868" customWidth="1"/>
    <col min="4622" max="4622" width="11.42578125" style="868" customWidth="1"/>
    <col min="4623" max="4867" width="9.140625" style="868"/>
    <col min="4868" max="4868" width="45.140625" style="868" customWidth="1"/>
    <col min="4869" max="4869" width="4.28515625" style="868" customWidth="1"/>
    <col min="4870" max="4870" width="5.28515625" style="868" customWidth="1"/>
    <col min="4871" max="4871" width="5" style="868" customWidth="1"/>
    <col min="4872" max="4872" width="7.85546875" style="868" customWidth="1"/>
    <col min="4873" max="4873" width="4.85546875" style="868" customWidth="1"/>
    <col min="4874" max="4874" width="11.42578125" style="868" customWidth="1"/>
    <col min="4875" max="4875" width="10.85546875" style="868" customWidth="1"/>
    <col min="4876" max="4876" width="10.28515625" style="868" customWidth="1"/>
    <col min="4877" max="4877" width="11.140625" style="868" customWidth="1"/>
    <col min="4878" max="4878" width="11.42578125" style="868" customWidth="1"/>
    <col min="4879" max="5123" width="9.140625" style="868"/>
    <col min="5124" max="5124" width="45.140625" style="868" customWidth="1"/>
    <col min="5125" max="5125" width="4.28515625" style="868" customWidth="1"/>
    <col min="5126" max="5126" width="5.28515625" style="868" customWidth="1"/>
    <col min="5127" max="5127" width="5" style="868" customWidth="1"/>
    <col min="5128" max="5128" width="7.85546875" style="868" customWidth="1"/>
    <col min="5129" max="5129" width="4.85546875" style="868" customWidth="1"/>
    <col min="5130" max="5130" width="11.42578125" style="868" customWidth="1"/>
    <col min="5131" max="5131" width="10.85546875" style="868" customWidth="1"/>
    <col min="5132" max="5132" width="10.28515625" style="868" customWidth="1"/>
    <col min="5133" max="5133" width="11.140625" style="868" customWidth="1"/>
    <col min="5134" max="5134" width="11.42578125" style="868" customWidth="1"/>
    <col min="5135" max="5379" width="9.140625" style="868"/>
    <col min="5380" max="5380" width="45.140625" style="868" customWidth="1"/>
    <col min="5381" max="5381" width="4.28515625" style="868" customWidth="1"/>
    <col min="5382" max="5382" width="5.28515625" style="868" customWidth="1"/>
    <col min="5383" max="5383" width="5" style="868" customWidth="1"/>
    <col min="5384" max="5384" width="7.85546875" style="868" customWidth="1"/>
    <col min="5385" max="5385" width="4.85546875" style="868" customWidth="1"/>
    <col min="5386" max="5386" width="11.42578125" style="868" customWidth="1"/>
    <col min="5387" max="5387" width="10.85546875" style="868" customWidth="1"/>
    <col min="5388" max="5388" width="10.28515625" style="868" customWidth="1"/>
    <col min="5389" max="5389" width="11.140625" style="868" customWidth="1"/>
    <col min="5390" max="5390" width="11.42578125" style="868" customWidth="1"/>
    <col min="5391" max="5635" width="9.140625" style="868"/>
    <col min="5636" max="5636" width="45.140625" style="868" customWidth="1"/>
    <col min="5637" max="5637" width="4.28515625" style="868" customWidth="1"/>
    <col min="5638" max="5638" width="5.28515625" style="868" customWidth="1"/>
    <col min="5639" max="5639" width="5" style="868" customWidth="1"/>
    <col min="5640" max="5640" width="7.85546875" style="868" customWidth="1"/>
    <col min="5641" max="5641" width="4.85546875" style="868" customWidth="1"/>
    <col min="5642" max="5642" width="11.42578125" style="868" customWidth="1"/>
    <col min="5643" max="5643" width="10.85546875" style="868" customWidth="1"/>
    <col min="5644" max="5644" width="10.28515625" style="868" customWidth="1"/>
    <col min="5645" max="5645" width="11.140625" style="868" customWidth="1"/>
    <col min="5646" max="5646" width="11.42578125" style="868" customWidth="1"/>
    <col min="5647" max="5891" width="9.140625" style="868"/>
    <col min="5892" max="5892" width="45.140625" style="868" customWidth="1"/>
    <col min="5893" max="5893" width="4.28515625" style="868" customWidth="1"/>
    <col min="5894" max="5894" width="5.28515625" style="868" customWidth="1"/>
    <col min="5895" max="5895" width="5" style="868" customWidth="1"/>
    <col min="5896" max="5896" width="7.85546875" style="868" customWidth="1"/>
    <col min="5897" max="5897" width="4.85546875" style="868" customWidth="1"/>
    <col min="5898" max="5898" width="11.42578125" style="868" customWidth="1"/>
    <col min="5899" max="5899" width="10.85546875" style="868" customWidth="1"/>
    <col min="5900" max="5900" width="10.28515625" style="868" customWidth="1"/>
    <col min="5901" max="5901" width="11.140625" style="868" customWidth="1"/>
    <col min="5902" max="5902" width="11.42578125" style="868" customWidth="1"/>
    <col min="5903" max="6147" width="9.140625" style="868"/>
    <col min="6148" max="6148" width="45.140625" style="868" customWidth="1"/>
    <col min="6149" max="6149" width="4.28515625" style="868" customWidth="1"/>
    <col min="6150" max="6150" width="5.28515625" style="868" customWidth="1"/>
    <col min="6151" max="6151" width="5" style="868" customWidth="1"/>
    <col min="6152" max="6152" width="7.85546875" style="868" customWidth="1"/>
    <col min="6153" max="6153" width="4.85546875" style="868" customWidth="1"/>
    <col min="6154" max="6154" width="11.42578125" style="868" customWidth="1"/>
    <col min="6155" max="6155" width="10.85546875" style="868" customWidth="1"/>
    <col min="6156" max="6156" width="10.28515625" style="868" customWidth="1"/>
    <col min="6157" max="6157" width="11.140625" style="868" customWidth="1"/>
    <col min="6158" max="6158" width="11.42578125" style="868" customWidth="1"/>
    <col min="6159" max="6403" width="9.140625" style="868"/>
    <col min="6404" max="6404" width="45.140625" style="868" customWidth="1"/>
    <col min="6405" max="6405" width="4.28515625" style="868" customWidth="1"/>
    <col min="6406" max="6406" width="5.28515625" style="868" customWidth="1"/>
    <col min="6407" max="6407" width="5" style="868" customWidth="1"/>
    <col min="6408" max="6408" width="7.85546875" style="868" customWidth="1"/>
    <col min="6409" max="6409" width="4.85546875" style="868" customWidth="1"/>
    <col min="6410" max="6410" width="11.42578125" style="868" customWidth="1"/>
    <col min="6411" max="6411" width="10.85546875" style="868" customWidth="1"/>
    <col min="6412" max="6412" width="10.28515625" style="868" customWidth="1"/>
    <col min="6413" max="6413" width="11.140625" style="868" customWidth="1"/>
    <col min="6414" max="6414" width="11.42578125" style="868" customWidth="1"/>
    <col min="6415" max="6659" width="9.140625" style="868"/>
    <col min="6660" max="6660" width="45.140625" style="868" customWidth="1"/>
    <col min="6661" max="6661" width="4.28515625" style="868" customWidth="1"/>
    <col min="6662" max="6662" width="5.28515625" style="868" customWidth="1"/>
    <col min="6663" max="6663" width="5" style="868" customWidth="1"/>
    <col min="6664" max="6664" width="7.85546875" style="868" customWidth="1"/>
    <col min="6665" max="6665" width="4.85546875" style="868" customWidth="1"/>
    <col min="6666" max="6666" width="11.42578125" style="868" customWidth="1"/>
    <col min="6667" max="6667" width="10.85546875" style="868" customWidth="1"/>
    <col min="6668" max="6668" width="10.28515625" style="868" customWidth="1"/>
    <col min="6669" max="6669" width="11.140625" style="868" customWidth="1"/>
    <col min="6670" max="6670" width="11.42578125" style="868" customWidth="1"/>
    <col min="6671" max="6915" width="9.140625" style="868"/>
    <col min="6916" max="6916" width="45.140625" style="868" customWidth="1"/>
    <col min="6917" max="6917" width="4.28515625" style="868" customWidth="1"/>
    <col min="6918" max="6918" width="5.28515625" style="868" customWidth="1"/>
    <col min="6919" max="6919" width="5" style="868" customWidth="1"/>
    <col min="6920" max="6920" width="7.85546875" style="868" customWidth="1"/>
    <col min="6921" max="6921" width="4.85546875" style="868" customWidth="1"/>
    <col min="6922" max="6922" width="11.42578125" style="868" customWidth="1"/>
    <col min="6923" max="6923" width="10.85546875" style="868" customWidth="1"/>
    <col min="6924" max="6924" width="10.28515625" style="868" customWidth="1"/>
    <col min="6925" max="6925" width="11.140625" style="868" customWidth="1"/>
    <col min="6926" max="6926" width="11.42578125" style="868" customWidth="1"/>
    <col min="6927" max="7171" width="9.140625" style="868"/>
    <col min="7172" max="7172" width="45.140625" style="868" customWidth="1"/>
    <col min="7173" max="7173" width="4.28515625" style="868" customWidth="1"/>
    <col min="7174" max="7174" width="5.28515625" style="868" customWidth="1"/>
    <col min="7175" max="7175" width="5" style="868" customWidth="1"/>
    <col min="7176" max="7176" width="7.85546875" style="868" customWidth="1"/>
    <col min="7177" max="7177" width="4.85546875" style="868" customWidth="1"/>
    <col min="7178" max="7178" width="11.42578125" style="868" customWidth="1"/>
    <col min="7179" max="7179" width="10.85546875" style="868" customWidth="1"/>
    <col min="7180" max="7180" width="10.28515625" style="868" customWidth="1"/>
    <col min="7181" max="7181" width="11.140625" style="868" customWidth="1"/>
    <col min="7182" max="7182" width="11.42578125" style="868" customWidth="1"/>
    <col min="7183" max="7427" width="9.140625" style="868"/>
    <col min="7428" max="7428" width="45.140625" style="868" customWidth="1"/>
    <col min="7429" max="7429" width="4.28515625" style="868" customWidth="1"/>
    <col min="7430" max="7430" width="5.28515625" style="868" customWidth="1"/>
    <col min="7431" max="7431" width="5" style="868" customWidth="1"/>
    <col min="7432" max="7432" width="7.85546875" style="868" customWidth="1"/>
    <col min="7433" max="7433" width="4.85546875" style="868" customWidth="1"/>
    <col min="7434" max="7434" width="11.42578125" style="868" customWidth="1"/>
    <col min="7435" max="7435" width="10.85546875" style="868" customWidth="1"/>
    <col min="7436" max="7436" width="10.28515625" style="868" customWidth="1"/>
    <col min="7437" max="7437" width="11.140625" style="868" customWidth="1"/>
    <col min="7438" max="7438" width="11.42578125" style="868" customWidth="1"/>
    <col min="7439" max="7683" width="9.140625" style="868"/>
    <col min="7684" max="7684" width="45.140625" style="868" customWidth="1"/>
    <col min="7685" max="7685" width="4.28515625" style="868" customWidth="1"/>
    <col min="7686" max="7686" width="5.28515625" style="868" customWidth="1"/>
    <col min="7687" max="7687" width="5" style="868" customWidth="1"/>
    <col min="7688" max="7688" width="7.85546875" style="868" customWidth="1"/>
    <col min="7689" max="7689" width="4.85546875" style="868" customWidth="1"/>
    <col min="7690" max="7690" width="11.42578125" style="868" customWidth="1"/>
    <col min="7691" max="7691" width="10.85546875" style="868" customWidth="1"/>
    <col min="7692" max="7692" width="10.28515625" style="868" customWidth="1"/>
    <col min="7693" max="7693" width="11.140625" style="868" customWidth="1"/>
    <col min="7694" max="7694" width="11.42578125" style="868" customWidth="1"/>
    <col min="7695" max="7939" width="9.140625" style="868"/>
    <col min="7940" max="7940" width="45.140625" style="868" customWidth="1"/>
    <col min="7941" max="7941" width="4.28515625" style="868" customWidth="1"/>
    <col min="7942" max="7942" width="5.28515625" style="868" customWidth="1"/>
    <col min="7943" max="7943" width="5" style="868" customWidth="1"/>
    <col min="7944" max="7944" width="7.85546875" style="868" customWidth="1"/>
    <col min="7945" max="7945" width="4.85546875" style="868" customWidth="1"/>
    <col min="7946" max="7946" width="11.42578125" style="868" customWidth="1"/>
    <col min="7947" max="7947" width="10.85546875" style="868" customWidth="1"/>
    <col min="7948" max="7948" width="10.28515625" style="868" customWidth="1"/>
    <col min="7949" max="7949" width="11.140625" style="868" customWidth="1"/>
    <col min="7950" max="7950" width="11.42578125" style="868" customWidth="1"/>
    <col min="7951" max="8195" width="9.140625" style="868"/>
    <col min="8196" max="8196" width="45.140625" style="868" customWidth="1"/>
    <col min="8197" max="8197" width="4.28515625" style="868" customWidth="1"/>
    <col min="8198" max="8198" width="5.28515625" style="868" customWidth="1"/>
    <col min="8199" max="8199" width="5" style="868" customWidth="1"/>
    <col min="8200" max="8200" width="7.85546875" style="868" customWidth="1"/>
    <col min="8201" max="8201" width="4.85546875" style="868" customWidth="1"/>
    <col min="8202" max="8202" width="11.42578125" style="868" customWidth="1"/>
    <col min="8203" max="8203" width="10.85546875" style="868" customWidth="1"/>
    <col min="8204" max="8204" width="10.28515625" style="868" customWidth="1"/>
    <col min="8205" max="8205" width="11.140625" style="868" customWidth="1"/>
    <col min="8206" max="8206" width="11.42578125" style="868" customWidth="1"/>
    <col min="8207" max="8451" width="9.140625" style="868"/>
    <col min="8452" max="8452" width="45.140625" style="868" customWidth="1"/>
    <col min="8453" max="8453" width="4.28515625" style="868" customWidth="1"/>
    <col min="8454" max="8454" width="5.28515625" style="868" customWidth="1"/>
    <col min="8455" max="8455" width="5" style="868" customWidth="1"/>
    <col min="8456" max="8456" width="7.85546875" style="868" customWidth="1"/>
    <col min="8457" max="8457" width="4.85546875" style="868" customWidth="1"/>
    <col min="8458" max="8458" width="11.42578125" style="868" customWidth="1"/>
    <col min="8459" max="8459" width="10.85546875" style="868" customWidth="1"/>
    <col min="8460" max="8460" width="10.28515625" style="868" customWidth="1"/>
    <col min="8461" max="8461" width="11.140625" style="868" customWidth="1"/>
    <col min="8462" max="8462" width="11.42578125" style="868" customWidth="1"/>
    <col min="8463" max="8707" width="9.140625" style="868"/>
    <col min="8708" max="8708" width="45.140625" style="868" customWidth="1"/>
    <col min="8709" max="8709" width="4.28515625" style="868" customWidth="1"/>
    <col min="8710" max="8710" width="5.28515625" style="868" customWidth="1"/>
    <col min="8711" max="8711" width="5" style="868" customWidth="1"/>
    <col min="8712" max="8712" width="7.85546875" style="868" customWidth="1"/>
    <col min="8713" max="8713" width="4.85546875" style="868" customWidth="1"/>
    <col min="8714" max="8714" width="11.42578125" style="868" customWidth="1"/>
    <col min="8715" max="8715" width="10.85546875" style="868" customWidth="1"/>
    <col min="8716" max="8716" width="10.28515625" style="868" customWidth="1"/>
    <col min="8717" max="8717" width="11.140625" style="868" customWidth="1"/>
    <col min="8718" max="8718" width="11.42578125" style="868" customWidth="1"/>
    <col min="8719" max="8963" width="9.140625" style="868"/>
    <col min="8964" max="8964" width="45.140625" style="868" customWidth="1"/>
    <col min="8965" max="8965" width="4.28515625" style="868" customWidth="1"/>
    <col min="8966" max="8966" width="5.28515625" style="868" customWidth="1"/>
    <col min="8967" max="8967" width="5" style="868" customWidth="1"/>
    <col min="8968" max="8968" width="7.85546875" style="868" customWidth="1"/>
    <col min="8969" max="8969" width="4.85546875" style="868" customWidth="1"/>
    <col min="8970" max="8970" width="11.42578125" style="868" customWidth="1"/>
    <col min="8971" max="8971" width="10.85546875" style="868" customWidth="1"/>
    <col min="8972" max="8972" width="10.28515625" style="868" customWidth="1"/>
    <col min="8973" max="8973" width="11.140625" style="868" customWidth="1"/>
    <col min="8974" max="8974" width="11.42578125" style="868" customWidth="1"/>
    <col min="8975" max="9219" width="9.140625" style="868"/>
    <col min="9220" max="9220" width="45.140625" style="868" customWidth="1"/>
    <col min="9221" max="9221" width="4.28515625" style="868" customWidth="1"/>
    <col min="9222" max="9222" width="5.28515625" style="868" customWidth="1"/>
    <col min="9223" max="9223" width="5" style="868" customWidth="1"/>
    <col min="9224" max="9224" width="7.85546875" style="868" customWidth="1"/>
    <col min="9225" max="9225" width="4.85546875" style="868" customWidth="1"/>
    <col min="9226" max="9226" width="11.42578125" style="868" customWidth="1"/>
    <col min="9227" max="9227" width="10.85546875" style="868" customWidth="1"/>
    <col min="9228" max="9228" width="10.28515625" style="868" customWidth="1"/>
    <col min="9229" max="9229" width="11.140625" style="868" customWidth="1"/>
    <col min="9230" max="9230" width="11.42578125" style="868" customWidth="1"/>
    <col min="9231" max="9475" width="9.140625" style="868"/>
    <col min="9476" max="9476" width="45.140625" style="868" customWidth="1"/>
    <col min="9477" max="9477" width="4.28515625" style="868" customWidth="1"/>
    <col min="9478" max="9478" width="5.28515625" style="868" customWidth="1"/>
    <col min="9479" max="9479" width="5" style="868" customWidth="1"/>
    <col min="9480" max="9480" width="7.85546875" style="868" customWidth="1"/>
    <col min="9481" max="9481" width="4.85546875" style="868" customWidth="1"/>
    <col min="9482" max="9482" width="11.42578125" style="868" customWidth="1"/>
    <col min="9483" max="9483" width="10.85546875" style="868" customWidth="1"/>
    <col min="9484" max="9484" width="10.28515625" style="868" customWidth="1"/>
    <col min="9485" max="9485" width="11.140625" style="868" customWidth="1"/>
    <col min="9486" max="9486" width="11.42578125" style="868" customWidth="1"/>
    <col min="9487" max="9731" width="9.140625" style="868"/>
    <col min="9732" max="9732" width="45.140625" style="868" customWidth="1"/>
    <col min="9733" max="9733" width="4.28515625" style="868" customWidth="1"/>
    <col min="9734" max="9734" width="5.28515625" style="868" customWidth="1"/>
    <col min="9735" max="9735" width="5" style="868" customWidth="1"/>
    <col min="9736" max="9736" width="7.85546875" style="868" customWidth="1"/>
    <col min="9737" max="9737" width="4.85546875" style="868" customWidth="1"/>
    <col min="9738" max="9738" width="11.42578125" style="868" customWidth="1"/>
    <col min="9739" max="9739" width="10.85546875" style="868" customWidth="1"/>
    <col min="9740" max="9740" width="10.28515625" style="868" customWidth="1"/>
    <col min="9741" max="9741" width="11.140625" style="868" customWidth="1"/>
    <col min="9742" max="9742" width="11.42578125" style="868" customWidth="1"/>
    <col min="9743" max="9987" width="9.140625" style="868"/>
    <col min="9988" max="9988" width="45.140625" style="868" customWidth="1"/>
    <col min="9989" max="9989" width="4.28515625" style="868" customWidth="1"/>
    <col min="9990" max="9990" width="5.28515625" style="868" customWidth="1"/>
    <col min="9991" max="9991" width="5" style="868" customWidth="1"/>
    <col min="9992" max="9992" width="7.85546875" style="868" customWidth="1"/>
    <col min="9993" max="9993" width="4.85546875" style="868" customWidth="1"/>
    <col min="9994" max="9994" width="11.42578125" style="868" customWidth="1"/>
    <col min="9995" max="9995" width="10.85546875" style="868" customWidth="1"/>
    <col min="9996" max="9996" width="10.28515625" style="868" customWidth="1"/>
    <col min="9997" max="9997" width="11.140625" style="868" customWidth="1"/>
    <col min="9998" max="9998" width="11.42578125" style="868" customWidth="1"/>
    <col min="9999" max="10243" width="9.140625" style="868"/>
    <col min="10244" max="10244" width="45.140625" style="868" customWidth="1"/>
    <col min="10245" max="10245" width="4.28515625" style="868" customWidth="1"/>
    <col min="10246" max="10246" width="5.28515625" style="868" customWidth="1"/>
    <col min="10247" max="10247" width="5" style="868" customWidth="1"/>
    <col min="10248" max="10248" width="7.85546875" style="868" customWidth="1"/>
    <col min="10249" max="10249" width="4.85546875" style="868" customWidth="1"/>
    <col min="10250" max="10250" width="11.42578125" style="868" customWidth="1"/>
    <col min="10251" max="10251" width="10.85546875" style="868" customWidth="1"/>
    <col min="10252" max="10252" width="10.28515625" style="868" customWidth="1"/>
    <col min="10253" max="10253" width="11.140625" style="868" customWidth="1"/>
    <col min="10254" max="10254" width="11.42578125" style="868" customWidth="1"/>
    <col min="10255" max="10499" width="9.140625" style="868"/>
    <col min="10500" max="10500" width="45.140625" style="868" customWidth="1"/>
    <col min="10501" max="10501" width="4.28515625" style="868" customWidth="1"/>
    <col min="10502" max="10502" width="5.28515625" style="868" customWidth="1"/>
    <col min="10503" max="10503" width="5" style="868" customWidth="1"/>
    <col min="10504" max="10504" width="7.85546875" style="868" customWidth="1"/>
    <col min="10505" max="10505" width="4.85546875" style="868" customWidth="1"/>
    <col min="10506" max="10506" width="11.42578125" style="868" customWidth="1"/>
    <col min="10507" max="10507" width="10.85546875" style="868" customWidth="1"/>
    <col min="10508" max="10508" width="10.28515625" style="868" customWidth="1"/>
    <col min="10509" max="10509" width="11.140625" style="868" customWidth="1"/>
    <col min="10510" max="10510" width="11.42578125" style="868" customWidth="1"/>
    <col min="10511" max="10755" width="9.140625" style="868"/>
    <col min="10756" max="10756" width="45.140625" style="868" customWidth="1"/>
    <col min="10757" max="10757" width="4.28515625" style="868" customWidth="1"/>
    <col min="10758" max="10758" width="5.28515625" style="868" customWidth="1"/>
    <col min="10759" max="10759" width="5" style="868" customWidth="1"/>
    <col min="10760" max="10760" width="7.85546875" style="868" customWidth="1"/>
    <col min="10761" max="10761" width="4.85546875" style="868" customWidth="1"/>
    <col min="10762" max="10762" width="11.42578125" style="868" customWidth="1"/>
    <col min="10763" max="10763" width="10.85546875" style="868" customWidth="1"/>
    <col min="10764" max="10764" width="10.28515625" style="868" customWidth="1"/>
    <col min="10765" max="10765" width="11.140625" style="868" customWidth="1"/>
    <col min="10766" max="10766" width="11.42578125" style="868" customWidth="1"/>
    <col min="10767" max="11011" width="9.140625" style="868"/>
    <col min="11012" max="11012" width="45.140625" style="868" customWidth="1"/>
    <col min="11013" max="11013" width="4.28515625" style="868" customWidth="1"/>
    <col min="11014" max="11014" width="5.28515625" style="868" customWidth="1"/>
    <col min="11015" max="11015" width="5" style="868" customWidth="1"/>
    <col min="11016" max="11016" width="7.85546875" style="868" customWidth="1"/>
    <col min="11017" max="11017" width="4.85546875" style="868" customWidth="1"/>
    <col min="11018" max="11018" width="11.42578125" style="868" customWidth="1"/>
    <col min="11019" max="11019" width="10.85546875" style="868" customWidth="1"/>
    <col min="11020" max="11020" width="10.28515625" style="868" customWidth="1"/>
    <col min="11021" max="11021" width="11.140625" style="868" customWidth="1"/>
    <col min="11022" max="11022" width="11.42578125" style="868" customWidth="1"/>
    <col min="11023" max="11267" width="9.140625" style="868"/>
    <col min="11268" max="11268" width="45.140625" style="868" customWidth="1"/>
    <col min="11269" max="11269" width="4.28515625" style="868" customWidth="1"/>
    <col min="11270" max="11270" width="5.28515625" style="868" customWidth="1"/>
    <col min="11271" max="11271" width="5" style="868" customWidth="1"/>
    <col min="11272" max="11272" width="7.85546875" style="868" customWidth="1"/>
    <col min="11273" max="11273" width="4.85546875" style="868" customWidth="1"/>
    <col min="11274" max="11274" width="11.42578125" style="868" customWidth="1"/>
    <col min="11275" max="11275" width="10.85546875" style="868" customWidth="1"/>
    <col min="11276" max="11276" width="10.28515625" style="868" customWidth="1"/>
    <col min="11277" max="11277" width="11.140625" style="868" customWidth="1"/>
    <col min="11278" max="11278" width="11.42578125" style="868" customWidth="1"/>
    <col min="11279" max="11523" width="9.140625" style="868"/>
    <col min="11524" max="11524" width="45.140625" style="868" customWidth="1"/>
    <col min="11525" max="11525" width="4.28515625" style="868" customWidth="1"/>
    <col min="11526" max="11526" width="5.28515625" style="868" customWidth="1"/>
    <col min="11527" max="11527" width="5" style="868" customWidth="1"/>
    <col min="11528" max="11528" width="7.85546875" style="868" customWidth="1"/>
    <col min="11529" max="11529" width="4.85546875" style="868" customWidth="1"/>
    <col min="11530" max="11530" width="11.42578125" style="868" customWidth="1"/>
    <col min="11531" max="11531" width="10.85546875" style="868" customWidth="1"/>
    <col min="11532" max="11532" width="10.28515625" style="868" customWidth="1"/>
    <col min="11533" max="11533" width="11.140625" style="868" customWidth="1"/>
    <col min="11534" max="11534" width="11.42578125" style="868" customWidth="1"/>
    <col min="11535" max="11779" width="9.140625" style="868"/>
    <col min="11780" max="11780" width="45.140625" style="868" customWidth="1"/>
    <col min="11781" max="11781" width="4.28515625" style="868" customWidth="1"/>
    <col min="11782" max="11782" width="5.28515625" style="868" customWidth="1"/>
    <col min="11783" max="11783" width="5" style="868" customWidth="1"/>
    <col min="11784" max="11784" width="7.85546875" style="868" customWidth="1"/>
    <col min="11785" max="11785" width="4.85546875" style="868" customWidth="1"/>
    <col min="11786" max="11786" width="11.42578125" style="868" customWidth="1"/>
    <col min="11787" max="11787" width="10.85546875" style="868" customWidth="1"/>
    <col min="11788" max="11788" width="10.28515625" style="868" customWidth="1"/>
    <col min="11789" max="11789" width="11.140625" style="868" customWidth="1"/>
    <col min="11790" max="11790" width="11.42578125" style="868" customWidth="1"/>
    <col min="11791" max="12035" width="9.140625" style="868"/>
    <col min="12036" max="12036" width="45.140625" style="868" customWidth="1"/>
    <col min="12037" max="12037" width="4.28515625" style="868" customWidth="1"/>
    <col min="12038" max="12038" width="5.28515625" style="868" customWidth="1"/>
    <col min="12039" max="12039" width="5" style="868" customWidth="1"/>
    <col min="12040" max="12040" width="7.85546875" style="868" customWidth="1"/>
    <col min="12041" max="12041" width="4.85546875" style="868" customWidth="1"/>
    <col min="12042" max="12042" width="11.42578125" style="868" customWidth="1"/>
    <col min="12043" max="12043" width="10.85546875" style="868" customWidth="1"/>
    <col min="12044" max="12044" width="10.28515625" style="868" customWidth="1"/>
    <col min="12045" max="12045" width="11.140625" style="868" customWidth="1"/>
    <col min="12046" max="12046" width="11.42578125" style="868" customWidth="1"/>
    <col min="12047" max="12291" width="9.140625" style="868"/>
    <col min="12292" max="12292" width="45.140625" style="868" customWidth="1"/>
    <col min="12293" max="12293" width="4.28515625" style="868" customWidth="1"/>
    <col min="12294" max="12294" width="5.28515625" style="868" customWidth="1"/>
    <col min="12295" max="12295" width="5" style="868" customWidth="1"/>
    <col min="12296" max="12296" width="7.85546875" style="868" customWidth="1"/>
    <col min="12297" max="12297" width="4.85546875" style="868" customWidth="1"/>
    <col min="12298" max="12298" width="11.42578125" style="868" customWidth="1"/>
    <col min="12299" max="12299" width="10.85546875" style="868" customWidth="1"/>
    <col min="12300" max="12300" width="10.28515625" style="868" customWidth="1"/>
    <col min="12301" max="12301" width="11.140625" style="868" customWidth="1"/>
    <col min="12302" max="12302" width="11.42578125" style="868" customWidth="1"/>
    <col min="12303" max="12547" width="9.140625" style="868"/>
    <col min="12548" max="12548" width="45.140625" style="868" customWidth="1"/>
    <col min="12549" max="12549" width="4.28515625" style="868" customWidth="1"/>
    <col min="12550" max="12550" width="5.28515625" style="868" customWidth="1"/>
    <col min="12551" max="12551" width="5" style="868" customWidth="1"/>
    <col min="12552" max="12552" width="7.85546875" style="868" customWidth="1"/>
    <col min="12553" max="12553" width="4.85546875" style="868" customWidth="1"/>
    <col min="12554" max="12554" width="11.42578125" style="868" customWidth="1"/>
    <col min="12555" max="12555" width="10.85546875" style="868" customWidth="1"/>
    <col min="12556" max="12556" width="10.28515625" style="868" customWidth="1"/>
    <col min="12557" max="12557" width="11.140625" style="868" customWidth="1"/>
    <col min="12558" max="12558" width="11.42578125" style="868" customWidth="1"/>
    <col min="12559" max="12803" width="9.140625" style="868"/>
    <col min="12804" max="12804" width="45.140625" style="868" customWidth="1"/>
    <col min="12805" max="12805" width="4.28515625" style="868" customWidth="1"/>
    <col min="12806" max="12806" width="5.28515625" style="868" customWidth="1"/>
    <col min="12807" max="12807" width="5" style="868" customWidth="1"/>
    <col min="12808" max="12808" width="7.85546875" style="868" customWidth="1"/>
    <col min="12809" max="12809" width="4.85546875" style="868" customWidth="1"/>
    <col min="12810" max="12810" width="11.42578125" style="868" customWidth="1"/>
    <col min="12811" max="12811" width="10.85546875" style="868" customWidth="1"/>
    <col min="12812" max="12812" width="10.28515625" style="868" customWidth="1"/>
    <col min="12813" max="12813" width="11.140625" style="868" customWidth="1"/>
    <col min="12814" max="12814" width="11.42578125" style="868" customWidth="1"/>
    <col min="12815" max="13059" width="9.140625" style="868"/>
    <col min="13060" max="13060" width="45.140625" style="868" customWidth="1"/>
    <col min="13061" max="13061" width="4.28515625" style="868" customWidth="1"/>
    <col min="13062" max="13062" width="5.28515625" style="868" customWidth="1"/>
    <col min="13063" max="13063" width="5" style="868" customWidth="1"/>
    <col min="13064" max="13064" width="7.85546875" style="868" customWidth="1"/>
    <col min="13065" max="13065" width="4.85546875" style="868" customWidth="1"/>
    <col min="13066" max="13066" width="11.42578125" style="868" customWidth="1"/>
    <col min="13067" max="13067" width="10.85546875" style="868" customWidth="1"/>
    <col min="13068" max="13068" width="10.28515625" style="868" customWidth="1"/>
    <col min="13069" max="13069" width="11.140625" style="868" customWidth="1"/>
    <col min="13070" max="13070" width="11.42578125" style="868" customWidth="1"/>
    <col min="13071" max="13315" width="9.140625" style="868"/>
    <col min="13316" max="13316" width="45.140625" style="868" customWidth="1"/>
    <col min="13317" max="13317" width="4.28515625" style="868" customWidth="1"/>
    <col min="13318" max="13318" width="5.28515625" style="868" customWidth="1"/>
    <col min="13319" max="13319" width="5" style="868" customWidth="1"/>
    <col min="13320" max="13320" width="7.85546875" style="868" customWidth="1"/>
    <col min="13321" max="13321" width="4.85546875" style="868" customWidth="1"/>
    <col min="13322" max="13322" width="11.42578125" style="868" customWidth="1"/>
    <col min="13323" max="13323" width="10.85546875" style="868" customWidth="1"/>
    <col min="13324" max="13324" width="10.28515625" style="868" customWidth="1"/>
    <col min="13325" max="13325" width="11.140625" style="868" customWidth="1"/>
    <col min="13326" max="13326" width="11.42578125" style="868" customWidth="1"/>
    <col min="13327" max="13571" width="9.140625" style="868"/>
    <col min="13572" max="13572" width="45.140625" style="868" customWidth="1"/>
    <col min="13573" max="13573" width="4.28515625" style="868" customWidth="1"/>
    <col min="13574" max="13574" width="5.28515625" style="868" customWidth="1"/>
    <col min="13575" max="13575" width="5" style="868" customWidth="1"/>
    <col min="13576" max="13576" width="7.85546875" style="868" customWidth="1"/>
    <col min="13577" max="13577" width="4.85546875" style="868" customWidth="1"/>
    <col min="13578" max="13578" width="11.42578125" style="868" customWidth="1"/>
    <col min="13579" max="13579" width="10.85546875" style="868" customWidth="1"/>
    <col min="13580" max="13580" width="10.28515625" style="868" customWidth="1"/>
    <col min="13581" max="13581" width="11.140625" style="868" customWidth="1"/>
    <col min="13582" max="13582" width="11.42578125" style="868" customWidth="1"/>
    <col min="13583" max="13827" width="9.140625" style="868"/>
    <col min="13828" max="13828" width="45.140625" style="868" customWidth="1"/>
    <col min="13829" max="13829" width="4.28515625" style="868" customWidth="1"/>
    <col min="13830" max="13830" width="5.28515625" style="868" customWidth="1"/>
    <col min="13831" max="13831" width="5" style="868" customWidth="1"/>
    <col min="13832" max="13832" width="7.85546875" style="868" customWidth="1"/>
    <col min="13833" max="13833" width="4.85546875" style="868" customWidth="1"/>
    <col min="13834" max="13834" width="11.42578125" style="868" customWidth="1"/>
    <col min="13835" max="13835" width="10.85546875" style="868" customWidth="1"/>
    <col min="13836" max="13836" width="10.28515625" style="868" customWidth="1"/>
    <col min="13837" max="13837" width="11.140625" style="868" customWidth="1"/>
    <col min="13838" max="13838" width="11.42578125" style="868" customWidth="1"/>
    <col min="13839" max="14083" width="9.140625" style="868"/>
    <col min="14084" max="14084" width="45.140625" style="868" customWidth="1"/>
    <col min="14085" max="14085" width="4.28515625" style="868" customWidth="1"/>
    <col min="14086" max="14086" width="5.28515625" style="868" customWidth="1"/>
    <col min="14087" max="14087" width="5" style="868" customWidth="1"/>
    <col min="14088" max="14088" width="7.85546875" style="868" customWidth="1"/>
    <col min="14089" max="14089" width="4.85546875" style="868" customWidth="1"/>
    <col min="14090" max="14090" width="11.42578125" style="868" customWidth="1"/>
    <col min="14091" max="14091" width="10.85546875" style="868" customWidth="1"/>
    <col min="14092" max="14092" width="10.28515625" style="868" customWidth="1"/>
    <col min="14093" max="14093" width="11.140625" style="868" customWidth="1"/>
    <col min="14094" max="14094" width="11.42578125" style="868" customWidth="1"/>
    <col min="14095" max="14339" width="9.140625" style="868"/>
    <col min="14340" max="14340" width="45.140625" style="868" customWidth="1"/>
    <col min="14341" max="14341" width="4.28515625" style="868" customWidth="1"/>
    <col min="14342" max="14342" width="5.28515625" style="868" customWidth="1"/>
    <col min="14343" max="14343" width="5" style="868" customWidth="1"/>
    <col min="14344" max="14344" width="7.85546875" style="868" customWidth="1"/>
    <col min="14345" max="14345" width="4.85546875" style="868" customWidth="1"/>
    <col min="14346" max="14346" width="11.42578125" style="868" customWidth="1"/>
    <col min="14347" max="14347" width="10.85546875" style="868" customWidth="1"/>
    <col min="14348" max="14348" width="10.28515625" style="868" customWidth="1"/>
    <col min="14349" max="14349" width="11.140625" style="868" customWidth="1"/>
    <col min="14350" max="14350" width="11.42578125" style="868" customWidth="1"/>
    <col min="14351" max="14595" width="9.140625" style="868"/>
    <col min="14596" max="14596" width="45.140625" style="868" customWidth="1"/>
    <col min="14597" max="14597" width="4.28515625" style="868" customWidth="1"/>
    <col min="14598" max="14598" width="5.28515625" style="868" customWidth="1"/>
    <col min="14599" max="14599" width="5" style="868" customWidth="1"/>
    <col min="14600" max="14600" width="7.85546875" style="868" customWidth="1"/>
    <col min="14601" max="14601" width="4.85546875" style="868" customWidth="1"/>
    <col min="14602" max="14602" width="11.42578125" style="868" customWidth="1"/>
    <col min="14603" max="14603" width="10.85546875" style="868" customWidth="1"/>
    <col min="14604" max="14604" width="10.28515625" style="868" customWidth="1"/>
    <col min="14605" max="14605" width="11.140625" style="868" customWidth="1"/>
    <col min="14606" max="14606" width="11.42578125" style="868" customWidth="1"/>
    <col min="14607" max="14851" width="9.140625" style="868"/>
    <col min="14852" max="14852" width="45.140625" style="868" customWidth="1"/>
    <col min="14853" max="14853" width="4.28515625" style="868" customWidth="1"/>
    <col min="14854" max="14854" width="5.28515625" style="868" customWidth="1"/>
    <col min="14855" max="14855" width="5" style="868" customWidth="1"/>
    <col min="14856" max="14856" width="7.85546875" style="868" customWidth="1"/>
    <col min="14857" max="14857" width="4.85546875" style="868" customWidth="1"/>
    <col min="14858" max="14858" width="11.42578125" style="868" customWidth="1"/>
    <col min="14859" max="14859" width="10.85546875" style="868" customWidth="1"/>
    <col min="14860" max="14860" width="10.28515625" style="868" customWidth="1"/>
    <col min="14861" max="14861" width="11.140625" style="868" customWidth="1"/>
    <col min="14862" max="14862" width="11.42578125" style="868" customWidth="1"/>
    <col min="14863" max="15107" width="9.140625" style="868"/>
    <col min="15108" max="15108" width="45.140625" style="868" customWidth="1"/>
    <col min="15109" max="15109" width="4.28515625" style="868" customWidth="1"/>
    <col min="15110" max="15110" width="5.28515625" style="868" customWidth="1"/>
    <col min="15111" max="15111" width="5" style="868" customWidth="1"/>
    <col min="15112" max="15112" width="7.85546875" style="868" customWidth="1"/>
    <col min="15113" max="15113" width="4.85546875" style="868" customWidth="1"/>
    <col min="15114" max="15114" width="11.42578125" style="868" customWidth="1"/>
    <col min="15115" max="15115" width="10.85546875" style="868" customWidth="1"/>
    <col min="15116" max="15116" width="10.28515625" style="868" customWidth="1"/>
    <col min="15117" max="15117" width="11.140625" style="868" customWidth="1"/>
    <col min="15118" max="15118" width="11.42578125" style="868" customWidth="1"/>
    <col min="15119" max="15363" width="9.140625" style="868"/>
    <col min="15364" max="15364" width="45.140625" style="868" customWidth="1"/>
    <col min="15365" max="15365" width="4.28515625" style="868" customWidth="1"/>
    <col min="15366" max="15366" width="5.28515625" style="868" customWidth="1"/>
    <col min="15367" max="15367" width="5" style="868" customWidth="1"/>
    <col min="15368" max="15368" width="7.85546875" style="868" customWidth="1"/>
    <col min="15369" max="15369" width="4.85546875" style="868" customWidth="1"/>
    <col min="15370" max="15370" width="11.42578125" style="868" customWidth="1"/>
    <col min="15371" max="15371" width="10.85546875" style="868" customWidth="1"/>
    <col min="15372" max="15372" width="10.28515625" style="868" customWidth="1"/>
    <col min="15373" max="15373" width="11.140625" style="868" customWidth="1"/>
    <col min="15374" max="15374" width="11.42578125" style="868" customWidth="1"/>
    <col min="15375" max="15619" width="9.140625" style="868"/>
    <col min="15620" max="15620" width="45.140625" style="868" customWidth="1"/>
    <col min="15621" max="15621" width="4.28515625" style="868" customWidth="1"/>
    <col min="15622" max="15622" width="5.28515625" style="868" customWidth="1"/>
    <col min="15623" max="15623" width="5" style="868" customWidth="1"/>
    <col min="15624" max="15624" width="7.85546875" style="868" customWidth="1"/>
    <col min="15625" max="15625" width="4.85546875" style="868" customWidth="1"/>
    <col min="15626" max="15626" width="11.42578125" style="868" customWidth="1"/>
    <col min="15627" max="15627" width="10.85546875" style="868" customWidth="1"/>
    <col min="15628" max="15628" width="10.28515625" style="868" customWidth="1"/>
    <col min="15629" max="15629" width="11.140625" style="868" customWidth="1"/>
    <col min="15630" max="15630" width="11.42578125" style="868" customWidth="1"/>
    <col min="15631" max="15875" width="9.140625" style="868"/>
    <col min="15876" max="15876" width="45.140625" style="868" customWidth="1"/>
    <col min="15877" max="15877" width="4.28515625" style="868" customWidth="1"/>
    <col min="15878" max="15878" width="5.28515625" style="868" customWidth="1"/>
    <col min="15879" max="15879" width="5" style="868" customWidth="1"/>
    <col min="15880" max="15880" width="7.85546875" style="868" customWidth="1"/>
    <col min="15881" max="15881" width="4.85546875" style="868" customWidth="1"/>
    <col min="15882" max="15882" width="11.42578125" style="868" customWidth="1"/>
    <col min="15883" max="15883" width="10.85546875" style="868" customWidth="1"/>
    <col min="15884" max="15884" width="10.28515625" style="868" customWidth="1"/>
    <col min="15885" max="15885" width="11.140625" style="868" customWidth="1"/>
    <col min="15886" max="15886" width="11.42578125" style="868" customWidth="1"/>
    <col min="15887" max="16131" width="9.140625" style="868"/>
    <col min="16132" max="16132" width="45.140625" style="868" customWidth="1"/>
    <col min="16133" max="16133" width="4.28515625" style="868" customWidth="1"/>
    <col min="16134" max="16134" width="5.28515625" style="868" customWidth="1"/>
    <col min="16135" max="16135" width="5" style="868" customWidth="1"/>
    <col min="16136" max="16136" width="7.85546875" style="868" customWidth="1"/>
    <col min="16137" max="16137" width="4.85546875" style="868" customWidth="1"/>
    <col min="16138" max="16138" width="11.42578125" style="868" customWidth="1"/>
    <col min="16139" max="16139" width="10.85546875" style="868" customWidth="1"/>
    <col min="16140" max="16140" width="10.28515625" style="868" customWidth="1"/>
    <col min="16141" max="16141" width="11.140625" style="868" customWidth="1"/>
    <col min="16142" max="16142" width="11.42578125" style="868" customWidth="1"/>
    <col min="16143" max="16384" width="9.140625" style="868"/>
  </cols>
  <sheetData>
    <row r="1" spans="1:15" s="946" customFormat="1" ht="15.75" x14ac:dyDescent="0.25">
      <c r="B1" s="966"/>
      <c r="H1" s="977"/>
      <c r="N1" s="977" t="s">
        <v>1308</v>
      </c>
      <c r="O1" s="977"/>
    </row>
    <row r="2" spans="1:15" s="946" customFormat="1" ht="15.75" x14ac:dyDescent="0.25">
      <c r="B2" s="966"/>
      <c r="H2" s="967"/>
      <c r="N2" s="967" t="s">
        <v>351</v>
      </c>
      <c r="O2" s="967"/>
    </row>
    <row r="3" spans="1:15" s="946" customFormat="1" ht="15.75" x14ac:dyDescent="0.25">
      <c r="B3" s="966"/>
      <c r="H3" s="967"/>
      <c r="N3" s="967" t="s">
        <v>1270</v>
      </c>
      <c r="O3" s="967"/>
    </row>
    <row r="4" spans="1:15" s="946" customFormat="1" ht="15.75" x14ac:dyDescent="0.25">
      <c r="B4" s="966"/>
      <c r="H4" s="890"/>
      <c r="N4" s="890" t="s">
        <v>1312</v>
      </c>
      <c r="O4" s="967"/>
    </row>
    <row r="6" spans="1:15" ht="33" customHeight="1" x14ac:dyDescent="0.25">
      <c r="A6" s="1041" t="s">
        <v>1277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</row>
    <row r="7" spans="1:15" s="869" customFormat="1" x14ac:dyDescent="0.2">
      <c r="A7" s="291"/>
      <c r="B7" s="296"/>
      <c r="C7" s="291"/>
      <c r="D7" s="291"/>
      <c r="E7" s="291"/>
      <c r="F7" s="291"/>
      <c r="G7" s="950"/>
      <c r="H7" s="950"/>
      <c r="I7" s="950"/>
      <c r="J7" s="950"/>
      <c r="K7" s="950"/>
      <c r="L7" s="950"/>
      <c r="M7" s="950"/>
      <c r="N7" s="951"/>
      <c r="O7" s="952" t="s">
        <v>719</v>
      </c>
    </row>
    <row r="8" spans="1:15" s="871" customFormat="1" ht="12.75" customHeight="1" x14ac:dyDescent="0.25">
      <c r="A8" s="1028" t="s">
        <v>353</v>
      </c>
      <c r="B8" s="1029" t="s">
        <v>544</v>
      </c>
      <c r="C8" s="1030" t="s">
        <v>354</v>
      </c>
      <c r="D8" s="1030" t="s">
        <v>355</v>
      </c>
      <c r="E8" s="1031" t="s">
        <v>545</v>
      </c>
      <c r="F8" s="1031" t="s">
        <v>546</v>
      </c>
      <c r="G8" s="984" t="s">
        <v>720</v>
      </c>
      <c r="H8" s="983"/>
      <c r="I8" s="983" t="s">
        <v>720</v>
      </c>
      <c r="J8" s="983"/>
      <c r="K8" s="1045" t="s">
        <v>1304</v>
      </c>
      <c r="L8" s="1045"/>
      <c r="M8" s="1046"/>
      <c r="N8" s="1042" t="s">
        <v>721</v>
      </c>
      <c r="O8" s="1044" t="s">
        <v>1261</v>
      </c>
    </row>
    <row r="9" spans="1:15" s="871" customFormat="1" ht="52.5" customHeight="1" x14ac:dyDescent="0.25">
      <c r="A9" s="1028"/>
      <c r="B9" s="1029"/>
      <c r="C9" s="1030"/>
      <c r="D9" s="1030"/>
      <c r="E9" s="1031"/>
      <c r="F9" s="1031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1303</v>
      </c>
      <c r="L9" s="316" t="s">
        <v>735</v>
      </c>
      <c r="M9" s="305" t="s">
        <v>736</v>
      </c>
      <c r="N9" s="1043"/>
      <c r="O9" s="1044"/>
    </row>
    <row r="10" spans="1:15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308"/>
      <c r="I10" s="953">
        <v>9</v>
      </c>
      <c r="J10" s="953"/>
      <c r="K10" s="953"/>
      <c r="L10" s="953"/>
      <c r="M10" s="953"/>
      <c r="N10" s="308">
        <v>10</v>
      </c>
      <c r="O10" s="953">
        <v>11</v>
      </c>
    </row>
    <row r="11" spans="1:15" s="877" customFormat="1" ht="27.75" customHeight="1" x14ac:dyDescent="0.2">
      <c r="A11" s="872" t="s">
        <v>555</v>
      </c>
      <c r="B11" s="873"/>
      <c r="C11" s="874"/>
      <c r="D11" s="874"/>
      <c r="E11" s="875"/>
      <c r="F11" s="876"/>
      <c r="G11" s="954">
        <f>SUM(G12+G146+G163)</f>
        <v>1080897.2</v>
      </c>
      <c r="H11" s="954">
        <f>SUM(H12+H146+H163)</f>
        <v>15544.800000000001</v>
      </c>
      <c r="I11" s="954">
        <f>SUM(G11:H11)</f>
        <v>1096442</v>
      </c>
      <c r="J11" s="954">
        <f>SUM(J12+J146+J163)</f>
        <v>-60</v>
      </c>
      <c r="K11" s="954">
        <f>SUM(I11:J11)</f>
        <v>1096382</v>
      </c>
      <c r="L11" s="954">
        <f>SUM(L12+L146+L163)</f>
        <v>-7433.2000000000007</v>
      </c>
      <c r="M11" s="954">
        <v>1088948.8999999999</v>
      </c>
      <c r="N11" s="955">
        <f>SUM(N12+N146+N163)</f>
        <v>1137757.3999999999</v>
      </c>
      <c r="O11" s="955">
        <f>SUM(O12+O146+O163)</f>
        <v>1190978.3</v>
      </c>
    </row>
    <row r="12" spans="1:15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SUM(G13+G67+G90+G116+G53)</f>
        <v>248683.6</v>
      </c>
      <c r="H12" s="956">
        <f>SUM(H13+H67+H90+H116+H53+H86)</f>
        <v>8409.7000000000007</v>
      </c>
      <c r="I12" s="954">
        <f t="shared" ref="I12:I86" si="0">SUM(G12:H12)</f>
        <v>257093.30000000002</v>
      </c>
      <c r="J12" s="956">
        <f>SUM(J13+J67+J90+J116+J53+J86)</f>
        <v>-60</v>
      </c>
      <c r="K12" s="954">
        <f t="shared" ref="K12:K65" si="1">SUM(I12:J12)</f>
        <v>257033.30000000002</v>
      </c>
      <c r="L12" s="956">
        <f>SUM(L13+L67+L90+L116+L53+L86)</f>
        <v>-11233.2</v>
      </c>
      <c r="M12" s="954">
        <f t="shared" ref="M12:M65" si="2">SUM(K12:L12)</f>
        <v>245800.1</v>
      </c>
      <c r="N12" s="957">
        <f>SUM(N13+N67+N90+N116+N53)</f>
        <v>248206.39999999997</v>
      </c>
      <c r="O12" s="957">
        <f>SUM(O13+O67+O90+O116+O53)</f>
        <v>255711.99999999997</v>
      </c>
    </row>
    <row r="13" spans="1:15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G14+G19</f>
        <v>12972.099999999999</v>
      </c>
      <c r="H13" s="958">
        <f>H14+H19</f>
        <v>-735.4</v>
      </c>
      <c r="I13" s="954">
        <f t="shared" si="0"/>
        <v>12236.699999999999</v>
      </c>
      <c r="J13" s="958">
        <f>J14+J19</f>
        <v>0</v>
      </c>
      <c r="K13" s="954">
        <f t="shared" si="1"/>
        <v>12236.699999999999</v>
      </c>
      <c r="L13" s="958">
        <f>L14+L19</f>
        <v>0</v>
      </c>
      <c r="M13" s="954">
        <f t="shared" si="2"/>
        <v>12236.699999999999</v>
      </c>
      <c r="N13" s="959">
        <f>N14+N19</f>
        <v>12959.099999999999</v>
      </c>
      <c r="O13" s="959">
        <f>O14+O19</f>
        <v>12966.999999999998</v>
      </c>
    </row>
    <row r="14" spans="1:15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8">
        <f>H15</f>
        <v>7</v>
      </c>
      <c r="I14" s="954">
        <f t="shared" si="0"/>
        <v>7</v>
      </c>
      <c r="J14" s="958">
        <f>J15</f>
        <v>0</v>
      </c>
      <c r="K14" s="954">
        <f t="shared" si="1"/>
        <v>7</v>
      </c>
      <c r="L14" s="958">
        <f>L15</f>
        <v>0</v>
      </c>
      <c r="M14" s="954">
        <f t="shared" si="2"/>
        <v>7</v>
      </c>
      <c r="N14" s="959">
        <f t="shared" ref="N14:O15" si="3">N15</f>
        <v>0</v>
      </c>
      <c r="O14" s="959">
        <f t="shared" si="3"/>
        <v>0</v>
      </c>
    </row>
    <row r="15" spans="1:15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8">
        <f>H16</f>
        <v>7</v>
      </c>
      <c r="I15" s="954">
        <f t="shared" si="0"/>
        <v>7</v>
      </c>
      <c r="J15" s="958">
        <f>J16</f>
        <v>0</v>
      </c>
      <c r="K15" s="954">
        <f t="shared" si="1"/>
        <v>7</v>
      </c>
      <c r="L15" s="958">
        <f>L16</f>
        <v>0</v>
      </c>
      <c r="M15" s="954">
        <f t="shared" si="2"/>
        <v>7</v>
      </c>
      <c r="N15" s="959">
        <f t="shared" si="3"/>
        <v>0</v>
      </c>
      <c r="O15" s="959">
        <f t="shared" si="3"/>
        <v>0</v>
      </c>
    </row>
    <row r="16" spans="1:15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0">
        <f>H17+H18</f>
        <v>7</v>
      </c>
      <c r="I16" s="954">
        <f t="shared" si="0"/>
        <v>7</v>
      </c>
      <c r="J16" s="960"/>
      <c r="K16" s="954">
        <f t="shared" si="1"/>
        <v>7</v>
      </c>
      <c r="L16" s="960"/>
      <c r="M16" s="954">
        <f t="shared" si="2"/>
        <v>7</v>
      </c>
      <c r="N16" s="961"/>
      <c r="O16" s="961"/>
    </row>
    <row r="17" spans="1:15" x14ac:dyDescent="0.2">
      <c r="A17" s="312" t="s">
        <v>1042</v>
      </c>
      <c r="B17" s="299" t="s">
        <v>1289</v>
      </c>
      <c r="C17" s="293">
        <v>1</v>
      </c>
      <c r="D17" s="293">
        <v>5</v>
      </c>
      <c r="E17" s="860">
        <v>14000</v>
      </c>
      <c r="F17" s="298">
        <v>242</v>
      </c>
      <c r="G17" s="960"/>
      <c r="H17" s="960">
        <v>2</v>
      </c>
      <c r="I17" s="954">
        <f t="shared" si="0"/>
        <v>2</v>
      </c>
      <c r="J17" s="960"/>
      <c r="K17" s="954">
        <f t="shared" si="1"/>
        <v>2</v>
      </c>
      <c r="L17" s="960"/>
      <c r="M17" s="954">
        <f t="shared" si="2"/>
        <v>2</v>
      </c>
      <c r="N17" s="961"/>
      <c r="O17" s="961"/>
    </row>
    <row r="18" spans="1:15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60"/>
      <c r="H18" s="960">
        <v>5</v>
      </c>
      <c r="I18" s="954">
        <f t="shared" si="0"/>
        <v>5</v>
      </c>
      <c r="J18" s="960"/>
      <c r="K18" s="954">
        <f t="shared" si="1"/>
        <v>5</v>
      </c>
      <c r="L18" s="960"/>
      <c r="M18" s="954">
        <f t="shared" si="2"/>
        <v>5</v>
      </c>
      <c r="N18" s="961"/>
      <c r="O18" s="961"/>
    </row>
    <row r="19" spans="1:15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8">
        <f>G20+G27+G34+G41+G45+G50</f>
        <v>12972.099999999999</v>
      </c>
      <c r="H19" s="958">
        <f>H20+H27+H34+H41+H45+H50</f>
        <v>-742.4</v>
      </c>
      <c r="I19" s="954">
        <f t="shared" si="0"/>
        <v>12229.699999999999</v>
      </c>
      <c r="J19" s="958">
        <f>J20+J27+J34+J41+J45+J50</f>
        <v>0</v>
      </c>
      <c r="K19" s="954">
        <f t="shared" si="1"/>
        <v>12229.699999999999</v>
      </c>
      <c r="L19" s="958">
        <f>L20+L27+L34+L41+L45+L50</f>
        <v>0</v>
      </c>
      <c r="M19" s="954">
        <f t="shared" si="2"/>
        <v>12229.699999999999</v>
      </c>
      <c r="N19" s="959">
        <f>N20+N27+N34+N41</f>
        <v>12959.099999999999</v>
      </c>
      <c r="O19" s="959">
        <f>O20+O27+O34+O41</f>
        <v>12966.999999999998</v>
      </c>
    </row>
    <row r="20" spans="1:15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8">
        <f>G21+G24</f>
        <v>7855.5</v>
      </c>
      <c r="H20" s="958">
        <f>H21+H24</f>
        <v>0</v>
      </c>
      <c r="I20" s="954">
        <f t="shared" si="0"/>
        <v>7855.5</v>
      </c>
      <c r="J20" s="958">
        <f>J21+J24</f>
        <v>0</v>
      </c>
      <c r="K20" s="954">
        <f t="shared" si="1"/>
        <v>7855.5</v>
      </c>
      <c r="L20" s="958">
        <f>L21+L24</f>
        <v>0</v>
      </c>
      <c r="M20" s="954">
        <f t="shared" si="2"/>
        <v>7855.5</v>
      </c>
      <c r="N20" s="958">
        <f t="shared" ref="N20:O20" si="4">N21+N24</f>
        <v>7855.5</v>
      </c>
      <c r="O20" s="958">
        <f t="shared" si="4"/>
        <v>7855.5</v>
      </c>
    </row>
    <row r="21" spans="1:15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60">
        <f>SUM(G22:G23)</f>
        <v>5750.5</v>
      </c>
      <c r="H21" s="960">
        <f>SUM(H22:H23)</f>
        <v>0</v>
      </c>
      <c r="I21" s="954">
        <f t="shared" si="0"/>
        <v>5750.5</v>
      </c>
      <c r="J21" s="960">
        <f>SUM(J22:J23)</f>
        <v>0</v>
      </c>
      <c r="K21" s="954">
        <f t="shared" si="1"/>
        <v>5750.5</v>
      </c>
      <c r="L21" s="960">
        <f>SUM(L22:L23)</f>
        <v>0</v>
      </c>
      <c r="M21" s="954">
        <f t="shared" si="2"/>
        <v>5750.5</v>
      </c>
      <c r="N21" s="960">
        <f t="shared" ref="N21:O21" si="5">SUM(N22:N23)</f>
        <v>5551.1</v>
      </c>
      <c r="O21" s="960">
        <f t="shared" si="5"/>
        <v>5551.1</v>
      </c>
    </row>
    <row r="22" spans="1:15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60">
        <v>5472.1</v>
      </c>
      <c r="H22" s="960"/>
      <c r="I22" s="954">
        <f t="shared" si="0"/>
        <v>5472.1</v>
      </c>
      <c r="J22" s="960"/>
      <c r="K22" s="954">
        <f t="shared" si="1"/>
        <v>5472.1</v>
      </c>
      <c r="L22" s="960"/>
      <c r="M22" s="954">
        <f t="shared" si="2"/>
        <v>5472.1</v>
      </c>
      <c r="N22" s="960">
        <v>5472.1</v>
      </c>
      <c r="O22" s="960">
        <v>5472.1</v>
      </c>
    </row>
    <row r="23" spans="1:15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60">
        <v>278.39999999999998</v>
      </c>
      <c r="H23" s="960"/>
      <c r="I23" s="954">
        <f t="shared" si="0"/>
        <v>278.39999999999998</v>
      </c>
      <c r="J23" s="960"/>
      <c r="K23" s="954">
        <f t="shared" si="1"/>
        <v>278.39999999999998</v>
      </c>
      <c r="L23" s="960"/>
      <c r="M23" s="954">
        <f t="shared" si="2"/>
        <v>278.39999999999998</v>
      </c>
      <c r="N23" s="960">
        <v>79</v>
      </c>
      <c r="O23" s="960">
        <v>79</v>
      </c>
    </row>
    <row r="24" spans="1:15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60">
        <f>G25+G26</f>
        <v>2105</v>
      </c>
      <c r="H24" s="960">
        <f>H25+H26</f>
        <v>0</v>
      </c>
      <c r="I24" s="954">
        <f t="shared" si="0"/>
        <v>2105</v>
      </c>
      <c r="J24" s="960">
        <f>J25+J26</f>
        <v>0</v>
      </c>
      <c r="K24" s="954">
        <f t="shared" si="1"/>
        <v>2105</v>
      </c>
      <c r="L24" s="960">
        <f>L25+L26</f>
        <v>0</v>
      </c>
      <c r="M24" s="954">
        <f t="shared" si="2"/>
        <v>2105</v>
      </c>
      <c r="N24" s="960">
        <f t="shared" ref="N24:O24" si="6">N25+N26</f>
        <v>2304.4</v>
      </c>
      <c r="O24" s="960">
        <f t="shared" si="6"/>
        <v>2304.4</v>
      </c>
    </row>
    <row r="25" spans="1:15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60">
        <v>396.8</v>
      </c>
      <c r="H25" s="960"/>
      <c r="I25" s="954">
        <f t="shared" si="0"/>
        <v>396.8</v>
      </c>
      <c r="J25" s="960"/>
      <c r="K25" s="954">
        <f t="shared" si="1"/>
        <v>396.8</v>
      </c>
      <c r="L25" s="960"/>
      <c r="M25" s="954">
        <f t="shared" si="2"/>
        <v>396.8</v>
      </c>
      <c r="N25" s="960">
        <v>396.8</v>
      </c>
      <c r="O25" s="960">
        <v>396.8</v>
      </c>
    </row>
    <row r="26" spans="1:15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60">
        <v>1708.2</v>
      </c>
      <c r="H26" s="960"/>
      <c r="I26" s="954">
        <f t="shared" si="0"/>
        <v>1708.2</v>
      </c>
      <c r="J26" s="960"/>
      <c r="K26" s="954">
        <f t="shared" si="1"/>
        <v>1708.2</v>
      </c>
      <c r="L26" s="960"/>
      <c r="M26" s="954">
        <f t="shared" si="2"/>
        <v>1708.2</v>
      </c>
      <c r="N26" s="960">
        <v>1907.6</v>
      </c>
      <c r="O26" s="960">
        <v>1907.6</v>
      </c>
    </row>
    <row r="27" spans="1:15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8">
        <f>G28+G31</f>
        <v>3487.8</v>
      </c>
      <c r="H27" s="958">
        <f>H28+H31</f>
        <v>0</v>
      </c>
      <c r="I27" s="954">
        <f t="shared" si="0"/>
        <v>3487.8</v>
      </c>
      <c r="J27" s="958">
        <f>J28+J31</f>
        <v>0</v>
      </c>
      <c r="K27" s="954">
        <f t="shared" si="1"/>
        <v>3487.8</v>
      </c>
      <c r="L27" s="958">
        <f>L28+L31</f>
        <v>0</v>
      </c>
      <c r="M27" s="954">
        <f t="shared" si="2"/>
        <v>3487.8</v>
      </c>
      <c r="N27" s="959">
        <f>N28+N31</f>
        <v>3487.7999999999997</v>
      </c>
      <c r="O27" s="959">
        <f>O28+O31</f>
        <v>3487.7999999999997</v>
      </c>
    </row>
    <row r="28" spans="1:15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60">
        <f>SUM(G29:G30)</f>
        <v>3017.1</v>
      </c>
      <c r="H28" s="960">
        <f>SUM(H29:H30)</f>
        <v>0</v>
      </c>
      <c r="I28" s="954">
        <f t="shared" si="0"/>
        <v>3017.1</v>
      </c>
      <c r="J28" s="960">
        <f>SUM(J29:J30)</f>
        <v>0</v>
      </c>
      <c r="K28" s="954">
        <f t="shared" si="1"/>
        <v>3017.1</v>
      </c>
      <c r="L28" s="960">
        <f>SUM(L29:L30)</f>
        <v>0</v>
      </c>
      <c r="M28" s="954">
        <f t="shared" si="2"/>
        <v>3017.1</v>
      </c>
      <c r="N28" s="960">
        <f t="shared" ref="N28:O28" si="7">SUM(N29:N30)</f>
        <v>2881.1</v>
      </c>
      <c r="O28" s="960">
        <f t="shared" si="7"/>
        <v>2881.1</v>
      </c>
    </row>
    <row r="29" spans="1:15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60">
        <v>2869.1</v>
      </c>
      <c r="H29" s="960"/>
      <c r="I29" s="954">
        <f t="shared" si="0"/>
        <v>2869.1</v>
      </c>
      <c r="J29" s="960"/>
      <c r="K29" s="954">
        <f t="shared" si="1"/>
        <v>2869.1</v>
      </c>
      <c r="L29" s="960"/>
      <c r="M29" s="954">
        <f t="shared" si="2"/>
        <v>2869.1</v>
      </c>
      <c r="N29" s="960">
        <v>2869.1</v>
      </c>
      <c r="O29" s="960">
        <v>2869.1</v>
      </c>
    </row>
    <row r="30" spans="1:15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60">
        <v>148</v>
      </c>
      <c r="H30" s="960"/>
      <c r="I30" s="954">
        <f t="shared" si="0"/>
        <v>148</v>
      </c>
      <c r="J30" s="960"/>
      <c r="K30" s="954">
        <f t="shared" si="1"/>
        <v>148</v>
      </c>
      <c r="L30" s="960"/>
      <c r="M30" s="954">
        <f t="shared" si="2"/>
        <v>148</v>
      </c>
      <c r="N30" s="960">
        <v>12</v>
      </c>
      <c r="O30" s="960">
        <v>12</v>
      </c>
    </row>
    <row r="31" spans="1:15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60">
        <f>G32+G33</f>
        <v>470.70000000000005</v>
      </c>
      <c r="H31" s="960">
        <f>H32+H33</f>
        <v>0</v>
      </c>
      <c r="I31" s="954">
        <f t="shared" si="0"/>
        <v>470.70000000000005</v>
      </c>
      <c r="J31" s="960">
        <f>J32+J33</f>
        <v>0</v>
      </c>
      <c r="K31" s="954">
        <f t="shared" si="1"/>
        <v>470.70000000000005</v>
      </c>
      <c r="L31" s="960">
        <f>L32+L33</f>
        <v>0</v>
      </c>
      <c r="M31" s="954">
        <f t="shared" si="2"/>
        <v>470.70000000000005</v>
      </c>
      <c r="N31" s="960">
        <f t="shared" ref="N31:O31" si="8">N32+N33</f>
        <v>606.69999999999993</v>
      </c>
      <c r="O31" s="960">
        <f t="shared" si="8"/>
        <v>606.69999999999993</v>
      </c>
    </row>
    <row r="32" spans="1:15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60">
        <v>85.4</v>
      </c>
      <c r="H32" s="960"/>
      <c r="I32" s="954">
        <f t="shared" si="0"/>
        <v>85.4</v>
      </c>
      <c r="J32" s="960"/>
      <c r="K32" s="954">
        <f t="shared" si="1"/>
        <v>85.4</v>
      </c>
      <c r="L32" s="960"/>
      <c r="M32" s="954">
        <f t="shared" si="2"/>
        <v>85.4</v>
      </c>
      <c r="N32" s="960">
        <v>82.4</v>
      </c>
      <c r="O32" s="960">
        <v>82.4</v>
      </c>
    </row>
    <row r="33" spans="1:16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60">
        <v>385.3</v>
      </c>
      <c r="H33" s="960"/>
      <c r="I33" s="954">
        <f t="shared" si="0"/>
        <v>385.3</v>
      </c>
      <c r="J33" s="960"/>
      <c r="K33" s="954">
        <f t="shared" si="1"/>
        <v>385.3</v>
      </c>
      <c r="L33" s="960"/>
      <c r="M33" s="954">
        <f t="shared" si="2"/>
        <v>385.3</v>
      </c>
      <c r="N33" s="960">
        <v>524.29999999999995</v>
      </c>
      <c r="O33" s="960">
        <v>524.29999999999995</v>
      </c>
    </row>
    <row r="34" spans="1:16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8">
        <f>G35+G38</f>
        <v>1484.8000000000002</v>
      </c>
      <c r="H34" s="958">
        <f>H35+H38</f>
        <v>-742.4</v>
      </c>
      <c r="I34" s="954">
        <f t="shared" si="0"/>
        <v>742.4000000000002</v>
      </c>
      <c r="J34" s="958">
        <f>J35+J38</f>
        <v>0</v>
      </c>
      <c r="K34" s="954">
        <f t="shared" si="1"/>
        <v>742.4000000000002</v>
      </c>
      <c r="L34" s="958">
        <f>L35+L38</f>
        <v>0</v>
      </c>
      <c r="M34" s="954">
        <f t="shared" si="2"/>
        <v>742.4000000000002</v>
      </c>
      <c r="N34" s="959">
        <f>N35+N38</f>
        <v>1484.8000000000002</v>
      </c>
      <c r="O34" s="959">
        <f>O35+O38</f>
        <v>1484.8000000000002</v>
      </c>
    </row>
    <row r="35" spans="1:16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60">
        <f>SUM(G36:G37)</f>
        <v>693.2</v>
      </c>
      <c r="H35" s="960">
        <f>SUM(H36:H37)</f>
        <v>-12.4</v>
      </c>
      <c r="I35" s="954">
        <f t="shared" si="0"/>
        <v>680.80000000000007</v>
      </c>
      <c r="J35" s="960">
        <f>SUM(J36:J37)</f>
        <v>0</v>
      </c>
      <c r="K35" s="954">
        <f t="shared" si="1"/>
        <v>680.80000000000007</v>
      </c>
      <c r="L35" s="960">
        <f>SUM(L36:L37)</f>
        <v>0</v>
      </c>
      <c r="M35" s="954">
        <f t="shared" si="2"/>
        <v>680.80000000000007</v>
      </c>
      <c r="N35" s="960">
        <f t="shared" ref="N35:O35" si="9">SUM(N36:N37)</f>
        <v>693.2</v>
      </c>
      <c r="O35" s="960">
        <f t="shared" si="9"/>
        <v>693.2</v>
      </c>
    </row>
    <row r="36" spans="1:16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60">
        <v>628.70000000000005</v>
      </c>
      <c r="H36" s="960"/>
      <c r="I36" s="954">
        <f t="shared" si="0"/>
        <v>628.70000000000005</v>
      </c>
      <c r="J36" s="960"/>
      <c r="K36" s="954">
        <f t="shared" si="1"/>
        <v>628.70000000000005</v>
      </c>
      <c r="L36" s="960"/>
      <c r="M36" s="954">
        <f t="shared" si="2"/>
        <v>628.70000000000005</v>
      </c>
      <c r="N36" s="960">
        <v>628.70000000000005</v>
      </c>
      <c r="O36" s="960">
        <v>628.70000000000005</v>
      </c>
    </row>
    <row r="37" spans="1:16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60">
        <v>64.5</v>
      </c>
      <c r="H37" s="960">
        <v>-12.4</v>
      </c>
      <c r="I37" s="954">
        <f t="shared" si="0"/>
        <v>52.1</v>
      </c>
      <c r="J37" s="960"/>
      <c r="K37" s="954">
        <f t="shared" si="1"/>
        <v>52.1</v>
      </c>
      <c r="L37" s="960"/>
      <c r="M37" s="954">
        <f t="shared" si="2"/>
        <v>52.1</v>
      </c>
      <c r="N37" s="960">
        <v>64.5</v>
      </c>
      <c r="O37" s="960">
        <v>64.5</v>
      </c>
    </row>
    <row r="38" spans="1:16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60">
        <f>G39+G40</f>
        <v>791.6</v>
      </c>
      <c r="H38" s="960">
        <f>H39+H40</f>
        <v>-730</v>
      </c>
      <c r="I38" s="954">
        <f t="shared" si="0"/>
        <v>61.600000000000023</v>
      </c>
      <c r="J38" s="960">
        <f>J39+J40</f>
        <v>0</v>
      </c>
      <c r="K38" s="954">
        <f t="shared" si="1"/>
        <v>61.600000000000023</v>
      </c>
      <c r="L38" s="960">
        <f>L39+L40</f>
        <v>0</v>
      </c>
      <c r="M38" s="954">
        <f t="shared" si="2"/>
        <v>61.600000000000023</v>
      </c>
      <c r="N38" s="960">
        <f t="shared" ref="N38:O38" si="10">N39+N40</f>
        <v>791.6</v>
      </c>
      <c r="O38" s="960">
        <f t="shared" si="10"/>
        <v>791.6</v>
      </c>
    </row>
    <row r="39" spans="1:16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60">
        <v>20.7</v>
      </c>
      <c r="H39" s="960"/>
      <c r="I39" s="954">
        <f t="shared" si="0"/>
        <v>20.7</v>
      </c>
      <c r="J39" s="960"/>
      <c r="K39" s="954">
        <f t="shared" si="1"/>
        <v>20.7</v>
      </c>
      <c r="L39" s="960"/>
      <c r="M39" s="954">
        <f t="shared" si="2"/>
        <v>20.7</v>
      </c>
      <c r="N39" s="960">
        <v>20.7</v>
      </c>
      <c r="O39" s="960">
        <v>20.7</v>
      </c>
    </row>
    <row r="40" spans="1:16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60">
        <v>770.9</v>
      </c>
      <c r="H40" s="960">
        <v>-730</v>
      </c>
      <c r="I40" s="954">
        <f t="shared" si="0"/>
        <v>40.899999999999977</v>
      </c>
      <c r="J40" s="960"/>
      <c r="K40" s="954">
        <f t="shared" si="1"/>
        <v>40.899999999999977</v>
      </c>
      <c r="L40" s="960"/>
      <c r="M40" s="954">
        <f t="shared" si="2"/>
        <v>40.899999999999977</v>
      </c>
      <c r="N40" s="960">
        <v>770.9</v>
      </c>
      <c r="O40" s="960">
        <v>770.9</v>
      </c>
    </row>
    <row r="41" spans="1:16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8">
        <f>G42</f>
        <v>117.6</v>
      </c>
      <c r="H41" s="958">
        <f>H42</f>
        <v>0</v>
      </c>
      <c r="I41" s="954">
        <f t="shared" si="0"/>
        <v>117.6</v>
      </c>
      <c r="J41" s="958">
        <f>J42</f>
        <v>0</v>
      </c>
      <c r="K41" s="954">
        <f>SUM(K42)</f>
        <v>117.6</v>
      </c>
      <c r="L41" s="958">
        <f>L42</f>
        <v>0</v>
      </c>
      <c r="M41" s="954">
        <f t="shared" si="2"/>
        <v>117.6</v>
      </c>
      <c r="N41" s="959">
        <f>N42</f>
        <v>131</v>
      </c>
      <c r="O41" s="959">
        <f>O42</f>
        <v>138.9</v>
      </c>
    </row>
    <row r="42" spans="1:16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60">
        <f>SUM(G44)</f>
        <v>117.6</v>
      </c>
      <c r="H42" s="960">
        <f>SUM(H44)</f>
        <v>0</v>
      </c>
      <c r="I42" s="954">
        <f t="shared" si="0"/>
        <v>117.6</v>
      </c>
      <c r="J42" s="960">
        <f>SUM(J44)</f>
        <v>0</v>
      </c>
      <c r="K42" s="954">
        <f>SUM(K43:K44)</f>
        <v>117.6</v>
      </c>
      <c r="L42" s="960">
        <f>SUM(L44)</f>
        <v>0</v>
      </c>
      <c r="M42" s="954">
        <f t="shared" si="2"/>
        <v>117.6</v>
      </c>
      <c r="N42" s="962">
        <f>SUM(N44)</f>
        <v>131</v>
      </c>
      <c r="O42" s="962">
        <f>SUM(O44)</f>
        <v>138.9</v>
      </c>
    </row>
    <row r="43" spans="1:16" x14ac:dyDescent="0.2">
      <c r="A43" s="312" t="s">
        <v>1042</v>
      </c>
      <c r="B43" s="299" t="s">
        <v>1289</v>
      </c>
      <c r="C43" s="293">
        <v>1</v>
      </c>
      <c r="D43" s="293">
        <v>13</v>
      </c>
      <c r="E43" s="860">
        <v>20400</v>
      </c>
      <c r="F43" s="298">
        <v>242</v>
      </c>
      <c r="G43" s="960"/>
      <c r="H43" s="960"/>
      <c r="I43" s="954"/>
      <c r="J43" s="960"/>
      <c r="K43" s="954">
        <v>11.1</v>
      </c>
      <c r="L43" s="960"/>
      <c r="M43" s="954">
        <f t="shared" si="2"/>
        <v>11.1</v>
      </c>
      <c r="N43" s="962"/>
      <c r="O43" s="962"/>
    </row>
    <row r="44" spans="1:16" x14ac:dyDescent="0.2">
      <c r="A44" s="312" t="s">
        <v>580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244</v>
      </c>
      <c r="G44" s="960">
        <v>117.6</v>
      </c>
      <c r="H44" s="960"/>
      <c r="I44" s="954">
        <f t="shared" si="0"/>
        <v>117.6</v>
      </c>
      <c r="J44" s="960"/>
      <c r="K44" s="954">
        <v>106.5</v>
      </c>
      <c r="L44" s="960"/>
      <c r="M44" s="954">
        <f t="shared" si="2"/>
        <v>106.5</v>
      </c>
      <c r="N44" s="961">
        <v>131</v>
      </c>
      <c r="O44" s="961">
        <v>138.9</v>
      </c>
    </row>
    <row r="45" spans="1:16" ht="25.5" hidden="1" x14ac:dyDescent="0.2">
      <c r="A45" s="361" t="s">
        <v>586</v>
      </c>
      <c r="B45" s="355" t="s">
        <v>567</v>
      </c>
      <c r="C45" s="362">
        <v>1</v>
      </c>
      <c r="D45" s="362">
        <v>13</v>
      </c>
      <c r="E45" s="858">
        <v>20400</v>
      </c>
      <c r="F45" s="758"/>
      <c r="G45" s="958">
        <f>G46</f>
        <v>0</v>
      </c>
      <c r="H45" s="958">
        <f>H46</f>
        <v>0</v>
      </c>
      <c r="I45" s="954">
        <f t="shared" si="0"/>
        <v>0</v>
      </c>
      <c r="J45" s="958">
        <f>J46</f>
        <v>0</v>
      </c>
      <c r="K45" s="954">
        <f t="shared" si="1"/>
        <v>0</v>
      </c>
      <c r="L45" s="958">
        <f>L46</f>
        <v>0</v>
      </c>
      <c r="M45" s="954">
        <f t="shared" si="2"/>
        <v>0</v>
      </c>
      <c r="N45" s="963"/>
      <c r="O45" s="963"/>
      <c r="P45" s="869"/>
    </row>
    <row r="46" spans="1:16" hidden="1" x14ac:dyDescent="0.2">
      <c r="A46" s="312" t="s">
        <v>579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240</v>
      </c>
      <c r="G46" s="960">
        <f>G47</f>
        <v>0</v>
      </c>
      <c r="H46" s="960">
        <f>H47</f>
        <v>0</v>
      </c>
      <c r="I46" s="954">
        <f t="shared" si="0"/>
        <v>0</v>
      </c>
      <c r="J46" s="960">
        <f>J47</f>
        <v>0</v>
      </c>
      <c r="K46" s="954">
        <f t="shared" si="1"/>
        <v>0</v>
      </c>
      <c r="L46" s="960">
        <f>L47</f>
        <v>0</v>
      </c>
      <c r="M46" s="954">
        <f t="shared" si="2"/>
        <v>0</v>
      </c>
      <c r="N46" s="961"/>
      <c r="O46" s="961"/>
    </row>
    <row r="47" spans="1:16" hidden="1" x14ac:dyDescent="0.2">
      <c r="A47" s="312" t="s">
        <v>580</v>
      </c>
      <c r="B47" s="299" t="s">
        <v>567</v>
      </c>
      <c r="C47" s="293">
        <v>1</v>
      </c>
      <c r="D47" s="293">
        <v>13</v>
      </c>
      <c r="E47" s="860">
        <v>20400</v>
      </c>
      <c r="F47" s="298">
        <v>244</v>
      </c>
      <c r="G47" s="960"/>
      <c r="H47" s="960"/>
      <c r="I47" s="954">
        <f t="shared" si="0"/>
        <v>0</v>
      </c>
      <c r="J47" s="960"/>
      <c r="K47" s="954">
        <f t="shared" si="1"/>
        <v>0</v>
      </c>
      <c r="L47" s="960"/>
      <c r="M47" s="954">
        <f t="shared" si="2"/>
        <v>0</v>
      </c>
      <c r="N47" s="961"/>
      <c r="O47" s="961"/>
    </row>
    <row r="48" spans="1:16" x14ac:dyDescent="0.2">
      <c r="A48" s="312"/>
      <c r="B48" s="299"/>
      <c r="C48" s="293"/>
      <c r="D48" s="293"/>
      <c r="E48" s="860"/>
      <c r="F48" s="298"/>
      <c r="G48" s="960"/>
      <c r="H48" s="960"/>
      <c r="I48" s="954"/>
      <c r="J48" s="960"/>
      <c r="K48" s="954"/>
      <c r="L48" s="960"/>
      <c r="M48" s="954"/>
      <c r="N48" s="961"/>
      <c r="O48" s="961"/>
    </row>
    <row r="49" spans="1:15" x14ac:dyDescent="0.2">
      <c r="B49" s="299"/>
      <c r="C49" s="293"/>
      <c r="D49" s="293"/>
      <c r="E49" s="860"/>
      <c r="F49" s="298"/>
      <c r="G49" s="960"/>
      <c r="H49" s="960"/>
      <c r="I49" s="954"/>
      <c r="J49" s="960"/>
      <c r="K49" s="954"/>
      <c r="L49" s="960"/>
      <c r="M49" s="954"/>
      <c r="N49" s="961"/>
      <c r="O49" s="961"/>
    </row>
    <row r="50" spans="1:15" s="869" customFormat="1" ht="25.5" x14ac:dyDescent="0.2">
      <c r="A50" s="361" t="s">
        <v>586</v>
      </c>
      <c r="B50" s="355" t="s">
        <v>567</v>
      </c>
      <c r="C50" s="362">
        <v>1</v>
      </c>
      <c r="D50" s="362">
        <v>13</v>
      </c>
      <c r="E50" s="858">
        <v>20400</v>
      </c>
      <c r="F50" s="758"/>
      <c r="G50" s="958">
        <f>G51</f>
        <v>26.4</v>
      </c>
      <c r="H50" s="958">
        <f>H51</f>
        <v>0</v>
      </c>
      <c r="I50" s="954">
        <f t="shared" si="0"/>
        <v>26.4</v>
      </c>
      <c r="J50" s="958">
        <f>J51</f>
        <v>0</v>
      </c>
      <c r="K50" s="954">
        <f t="shared" si="1"/>
        <v>26.4</v>
      </c>
      <c r="L50" s="958">
        <f>L51</f>
        <v>0</v>
      </c>
      <c r="M50" s="954">
        <f t="shared" si="2"/>
        <v>26.4</v>
      </c>
      <c r="N50" s="963"/>
      <c r="O50" s="963"/>
    </row>
    <row r="51" spans="1:15" x14ac:dyDescent="0.2">
      <c r="A51" s="312" t="s">
        <v>579</v>
      </c>
      <c r="B51" s="299" t="s">
        <v>1289</v>
      </c>
      <c r="C51" s="293">
        <v>1</v>
      </c>
      <c r="D51" s="293">
        <v>13</v>
      </c>
      <c r="E51" s="860">
        <v>20400</v>
      </c>
      <c r="F51" s="298">
        <v>240</v>
      </c>
      <c r="G51" s="960">
        <f>G52</f>
        <v>26.4</v>
      </c>
      <c r="H51" s="960">
        <f>H52</f>
        <v>0</v>
      </c>
      <c r="I51" s="954">
        <f t="shared" si="0"/>
        <v>26.4</v>
      </c>
      <c r="J51" s="960">
        <f>J52</f>
        <v>0</v>
      </c>
      <c r="K51" s="954">
        <f t="shared" si="1"/>
        <v>26.4</v>
      </c>
      <c r="L51" s="960">
        <f>L52</f>
        <v>0</v>
      </c>
      <c r="M51" s="954">
        <f t="shared" si="2"/>
        <v>26.4</v>
      </c>
      <c r="N51" s="961"/>
      <c r="O51" s="961"/>
    </row>
    <row r="52" spans="1:15" x14ac:dyDescent="0.2">
      <c r="A52" s="312" t="s">
        <v>580</v>
      </c>
      <c r="B52" s="299" t="s">
        <v>1290</v>
      </c>
      <c r="C52" s="293">
        <v>1</v>
      </c>
      <c r="D52" s="293">
        <v>13</v>
      </c>
      <c r="E52" s="860">
        <v>20400</v>
      </c>
      <c r="F52" s="298">
        <v>244</v>
      </c>
      <c r="G52" s="960">
        <v>26.4</v>
      </c>
      <c r="H52" s="960"/>
      <c r="I52" s="954">
        <f t="shared" si="0"/>
        <v>26.4</v>
      </c>
      <c r="J52" s="960"/>
      <c r="K52" s="954">
        <f t="shared" si="1"/>
        <v>26.4</v>
      </c>
      <c r="L52" s="960"/>
      <c r="M52" s="954">
        <f t="shared" si="2"/>
        <v>26.4</v>
      </c>
      <c r="N52" s="961"/>
      <c r="O52" s="961"/>
    </row>
    <row r="53" spans="1:15" s="869" customFormat="1" x14ac:dyDescent="0.2">
      <c r="A53" s="361" t="s">
        <v>359</v>
      </c>
      <c r="B53" s="355" t="s">
        <v>567</v>
      </c>
      <c r="C53" s="362">
        <v>3</v>
      </c>
      <c r="D53" s="362"/>
      <c r="E53" s="858"/>
      <c r="F53" s="758"/>
      <c r="G53" s="958">
        <f>SUM(G54)</f>
        <v>7208.6</v>
      </c>
      <c r="H53" s="958">
        <f>SUM(H54)</f>
        <v>0</v>
      </c>
      <c r="I53" s="954">
        <f t="shared" si="0"/>
        <v>7208.6</v>
      </c>
      <c r="J53" s="958">
        <f>SUM(J54)</f>
        <v>0</v>
      </c>
      <c r="K53" s="954">
        <f t="shared" si="1"/>
        <v>7208.6</v>
      </c>
      <c r="L53" s="958">
        <f>SUM(L54)</f>
        <v>0</v>
      </c>
      <c r="M53" s="954">
        <f t="shared" si="2"/>
        <v>7208.6</v>
      </c>
      <c r="N53" s="959">
        <f>SUM(N54)</f>
        <v>7419.8</v>
      </c>
      <c r="O53" s="959">
        <f>SUM(O54)</f>
        <v>7430.6</v>
      </c>
    </row>
    <row r="54" spans="1:15" s="869" customFormat="1" x14ac:dyDescent="0.2">
      <c r="A54" s="361" t="s">
        <v>778</v>
      </c>
      <c r="B54" s="355" t="s">
        <v>567</v>
      </c>
      <c r="C54" s="362">
        <v>3</v>
      </c>
      <c r="D54" s="362">
        <v>4</v>
      </c>
      <c r="E54" s="858"/>
      <c r="F54" s="758"/>
      <c r="G54" s="958">
        <f>G55</f>
        <v>7208.6</v>
      </c>
      <c r="H54" s="958">
        <f>H55</f>
        <v>0</v>
      </c>
      <c r="I54" s="954">
        <f t="shared" si="0"/>
        <v>7208.6</v>
      </c>
      <c r="J54" s="958">
        <f>J55</f>
        <v>0</v>
      </c>
      <c r="K54" s="954">
        <f t="shared" si="1"/>
        <v>7208.6</v>
      </c>
      <c r="L54" s="958">
        <f>L55</f>
        <v>0</v>
      </c>
      <c r="M54" s="954">
        <f t="shared" si="2"/>
        <v>7208.6</v>
      </c>
      <c r="N54" s="959">
        <f>N55</f>
        <v>7419.8</v>
      </c>
      <c r="O54" s="959">
        <f>O55</f>
        <v>7430.6</v>
      </c>
    </row>
    <row r="55" spans="1:15" x14ac:dyDescent="0.2">
      <c r="A55" s="312" t="s">
        <v>1043</v>
      </c>
      <c r="B55" s="299" t="s">
        <v>567</v>
      </c>
      <c r="C55" s="293">
        <v>3</v>
      </c>
      <c r="D55" s="293">
        <v>4</v>
      </c>
      <c r="E55" s="860">
        <v>13800</v>
      </c>
      <c r="F55" s="298" t="s">
        <v>358</v>
      </c>
      <c r="G55" s="960">
        <f>G56+G59</f>
        <v>7208.6</v>
      </c>
      <c r="H55" s="960">
        <f>H56+H59</f>
        <v>0</v>
      </c>
      <c r="I55" s="954">
        <f t="shared" si="0"/>
        <v>7208.6</v>
      </c>
      <c r="J55" s="960">
        <f>J56+J59</f>
        <v>0</v>
      </c>
      <c r="K55" s="954">
        <f t="shared" si="1"/>
        <v>7208.6</v>
      </c>
      <c r="L55" s="960">
        <f>L56+L59</f>
        <v>0</v>
      </c>
      <c r="M55" s="954">
        <f t="shared" si="2"/>
        <v>7208.6</v>
      </c>
      <c r="N55" s="962">
        <f>N56+N59</f>
        <v>7419.8</v>
      </c>
      <c r="O55" s="962">
        <f>O56+O59</f>
        <v>7430.6</v>
      </c>
    </row>
    <row r="56" spans="1:15" x14ac:dyDescent="0.2">
      <c r="A56" s="312" t="s">
        <v>1044</v>
      </c>
      <c r="B56" s="299" t="s">
        <v>567</v>
      </c>
      <c r="C56" s="293">
        <v>3</v>
      </c>
      <c r="D56" s="293">
        <v>4</v>
      </c>
      <c r="E56" s="860">
        <v>13801</v>
      </c>
      <c r="F56" s="298"/>
      <c r="G56" s="960">
        <f>G57</f>
        <v>4624</v>
      </c>
      <c r="H56" s="960">
        <f>H57</f>
        <v>0</v>
      </c>
      <c r="I56" s="954">
        <f t="shared" si="0"/>
        <v>4624</v>
      </c>
      <c r="J56" s="960">
        <f>J57</f>
        <v>0</v>
      </c>
      <c r="K56" s="954">
        <f t="shared" si="1"/>
        <v>4624</v>
      </c>
      <c r="L56" s="960">
        <f>L57</f>
        <v>0</v>
      </c>
      <c r="M56" s="954">
        <f t="shared" si="2"/>
        <v>4624</v>
      </c>
      <c r="N56" s="962">
        <f t="shared" ref="N56:O57" si="11">N57</f>
        <v>4918</v>
      </c>
      <c r="O56" s="962">
        <f t="shared" si="11"/>
        <v>4928.8</v>
      </c>
    </row>
    <row r="57" spans="1:15" x14ac:dyDescent="0.2">
      <c r="A57" s="312" t="s">
        <v>956</v>
      </c>
      <c r="B57" s="299" t="s">
        <v>567</v>
      </c>
      <c r="C57" s="293">
        <v>3</v>
      </c>
      <c r="D57" s="293">
        <v>4</v>
      </c>
      <c r="E57" s="860">
        <v>13801</v>
      </c>
      <c r="F57" s="298">
        <v>120</v>
      </c>
      <c r="G57" s="960">
        <f>G58</f>
        <v>4624</v>
      </c>
      <c r="H57" s="960">
        <f>H58</f>
        <v>0</v>
      </c>
      <c r="I57" s="954">
        <f t="shared" si="0"/>
        <v>4624</v>
      </c>
      <c r="J57" s="960">
        <f>J58</f>
        <v>0</v>
      </c>
      <c r="K57" s="954">
        <f t="shared" si="1"/>
        <v>4624</v>
      </c>
      <c r="L57" s="960">
        <f>L58</f>
        <v>0</v>
      </c>
      <c r="M57" s="954">
        <f t="shared" si="2"/>
        <v>4624</v>
      </c>
      <c r="N57" s="962">
        <f t="shared" si="11"/>
        <v>4918</v>
      </c>
      <c r="O57" s="962">
        <f t="shared" si="11"/>
        <v>4928.8</v>
      </c>
    </row>
    <row r="58" spans="1:15" x14ac:dyDescent="0.2">
      <c r="A58" s="312" t="s">
        <v>559</v>
      </c>
      <c r="B58" s="299" t="s">
        <v>567</v>
      </c>
      <c r="C58" s="293">
        <v>3</v>
      </c>
      <c r="D58" s="293">
        <v>4</v>
      </c>
      <c r="E58" s="860">
        <v>13801</v>
      </c>
      <c r="F58" s="298">
        <v>121</v>
      </c>
      <c r="G58" s="960">
        <v>4624</v>
      </c>
      <c r="H58" s="960"/>
      <c r="I58" s="954">
        <f t="shared" si="0"/>
        <v>4624</v>
      </c>
      <c r="J58" s="960"/>
      <c r="K58" s="954">
        <f t="shared" si="1"/>
        <v>4624</v>
      </c>
      <c r="L58" s="960"/>
      <c r="M58" s="954">
        <f t="shared" si="2"/>
        <v>4624</v>
      </c>
      <c r="N58" s="961">
        <v>4918</v>
      </c>
      <c r="O58" s="961">
        <v>4928.8</v>
      </c>
    </row>
    <row r="59" spans="1:15" x14ac:dyDescent="0.2">
      <c r="A59" s="312" t="s">
        <v>1045</v>
      </c>
      <c r="B59" s="299" t="s">
        <v>567</v>
      </c>
      <c r="C59" s="293">
        <v>3</v>
      </c>
      <c r="D59" s="293">
        <v>4</v>
      </c>
      <c r="E59" s="860">
        <v>13802</v>
      </c>
      <c r="F59" s="298"/>
      <c r="G59" s="960">
        <f>G60+G63</f>
        <v>2584.6000000000004</v>
      </c>
      <c r="H59" s="960">
        <f>H60+H63</f>
        <v>0</v>
      </c>
      <c r="I59" s="954">
        <f t="shared" si="0"/>
        <v>2584.6000000000004</v>
      </c>
      <c r="J59" s="960">
        <f>J60+J63</f>
        <v>0</v>
      </c>
      <c r="K59" s="954">
        <f t="shared" si="1"/>
        <v>2584.6000000000004</v>
      </c>
      <c r="L59" s="960">
        <f>L60+L63</f>
        <v>0</v>
      </c>
      <c r="M59" s="954">
        <f t="shared" si="2"/>
        <v>2584.6000000000004</v>
      </c>
      <c r="N59" s="962">
        <f>N60+N63</f>
        <v>2501.8000000000002</v>
      </c>
      <c r="O59" s="962">
        <f>O60+O63</f>
        <v>2501.8000000000002</v>
      </c>
    </row>
    <row r="60" spans="1:15" x14ac:dyDescent="0.2">
      <c r="A60" s="312" t="s">
        <v>956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120</v>
      </c>
      <c r="G60" s="960">
        <f>G61+G62</f>
        <v>2044.9</v>
      </c>
      <c r="H60" s="960">
        <f>H61+H62</f>
        <v>0</v>
      </c>
      <c r="I60" s="954">
        <f t="shared" si="0"/>
        <v>2044.9</v>
      </c>
      <c r="J60" s="960">
        <f>J61+J62</f>
        <v>0</v>
      </c>
      <c r="K60" s="954">
        <f t="shared" si="1"/>
        <v>2044.9</v>
      </c>
      <c r="L60" s="960">
        <f>L61+L62</f>
        <v>0</v>
      </c>
      <c r="M60" s="954">
        <f t="shared" si="2"/>
        <v>2044.9</v>
      </c>
      <c r="N60" s="962">
        <v>554.4</v>
      </c>
      <c r="O60" s="962">
        <v>554.4</v>
      </c>
    </row>
    <row r="61" spans="1:15" x14ac:dyDescent="0.2">
      <c r="A61" s="312" t="s">
        <v>559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121</v>
      </c>
      <c r="G61" s="960">
        <v>1765.5</v>
      </c>
      <c r="H61" s="960"/>
      <c r="I61" s="954">
        <f t="shared" si="0"/>
        <v>1765.5</v>
      </c>
      <c r="J61" s="960"/>
      <c r="K61" s="954">
        <f t="shared" si="1"/>
        <v>1765.5</v>
      </c>
      <c r="L61" s="960"/>
      <c r="M61" s="954">
        <f t="shared" si="2"/>
        <v>1765.5</v>
      </c>
      <c r="N61" s="961">
        <v>549.5</v>
      </c>
      <c r="O61" s="961">
        <v>549.5</v>
      </c>
    </row>
    <row r="62" spans="1:15" x14ac:dyDescent="0.2">
      <c r="A62" s="312" t="s">
        <v>560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122</v>
      </c>
      <c r="G62" s="964">
        <v>279.39999999999998</v>
      </c>
      <c r="H62" s="964"/>
      <c r="I62" s="954">
        <f t="shared" si="0"/>
        <v>279.39999999999998</v>
      </c>
      <c r="J62" s="964"/>
      <c r="K62" s="954">
        <f t="shared" si="1"/>
        <v>279.39999999999998</v>
      </c>
      <c r="L62" s="964"/>
      <c r="M62" s="954">
        <f t="shared" si="2"/>
        <v>279.39999999999998</v>
      </c>
      <c r="N62" s="961">
        <v>5</v>
      </c>
      <c r="O62" s="961">
        <v>5</v>
      </c>
    </row>
    <row r="63" spans="1:15" x14ac:dyDescent="0.2">
      <c r="A63" s="312" t="s">
        <v>579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240</v>
      </c>
      <c r="G63" s="960">
        <f>G65+G66</f>
        <v>539.70000000000005</v>
      </c>
      <c r="H63" s="960">
        <f>H65+H66</f>
        <v>0</v>
      </c>
      <c r="I63" s="954">
        <f t="shared" si="0"/>
        <v>539.70000000000005</v>
      </c>
      <c r="J63" s="960">
        <f>J65+J66</f>
        <v>0</v>
      </c>
      <c r="K63" s="954">
        <f t="shared" si="1"/>
        <v>539.70000000000005</v>
      </c>
      <c r="L63" s="960">
        <f>L65+L66</f>
        <v>0</v>
      </c>
      <c r="M63" s="954">
        <f t="shared" si="2"/>
        <v>539.70000000000005</v>
      </c>
      <c r="N63" s="960">
        <f t="shared" ref="N63:O63" si="12">N65+N66</f>
        <v>1947.4</v>
      </c>
      <c r="O63" s="960">
        <f t="shared" si="12"/>
        <v>1947.4</v>
      </c>
    </row>
    <row r="64" spans="1:15" hidden="1" x14ac:dyDescent="0.2">
      <c r="A64" s="312" t="s">
        <v>1042</v>
      </c>
      <c r="B64" s="299" t="s">
        <v>567</v>
      </c>
      <c r="C64" s="293">
        <v>3</v>
      </c>
      <c r="D64" s="293">
        <v>4</v>
      </c>
      <c r="E64" s="860">
        <v>13802</v>
      </c>
      <c r="F64" s="298">
        <v>242</v>
      </c>
      <c r="G64" s="960"/>
      <c r="H64" s="960"/>
      <c r="I64" s="954">
        <f t="shared" si="0"/>
        <v>0</v>
      </c>
      <c r="J64" s="960"/>
      <c r="K64" s="954">
        <f t="shared" si="1"/>
        <v>0</v>
      </c>
      <c r="L64" s="960"/>
      <c r="M64" s="954">
        <f t="shared" si="2"/>
        <v>0</v>
      </c>
      <c r="N64" s="961"/>
      <c r="O64" s="961"/>
    </row>
    <row r="65" spans="1:15" x14ac:dyDescent="0.2">
      <c r="A65" s="312" t="s">
        <v>1042</v>
      </c>
      <c r="B65" s="299" t="s">
        <v>567</v>
      </c>
      <c r="C65" s="293">
        <v>3</v>
      </c>
      <c r="D65" s="293">
        <v>4</v>
      </c>
      <c r="E65" s="860">
        <v>13802</v>
      </c>
      <c r="F65" s="298">
        <v>242</v>
      </c>
      <c r="G65" s="960">
        <v>154</v>
      </c>
      <c r="H65" s="960"/>
      <c r="I65" s="954">
        <f t="shared" si="0"/>
        <v>154</v>
      </c>
      <c r="J65" s="960"/>
      <c r="K65" s="954">
        <f t="shared" si="1"/>
        <v>154</v>
      </c>
      <c r="L65" s="960"/>
      <c r="M65" s="954">
        <f t="shared" si="2"/>
        <v>154</v>
      </c>
      <c r="N65" s="960">
        <v>346.4</v>
      </c>
      <c r="O65" s="960">
        <v>346.4</v>
      </c>
    </row>
    <row r="66" spans="1:15" x14ac:dyDescent="0.2">
      <c r="A66" s="312" t="s">
        <v>580</v>
      </c>
      <c r="B66" s="299" t="s">
        <v>567</v>
      </c>
      <c r="C66" s="293">
        <v>3</v>
      </c>
      <c r="D66" s="293">
        <v>4</v>
      </c>
      <c r="E66" s="860">
        <v>13802</v>
      </c>
      <c r="F66" s="298">
        <v>244</v>
      </c>
      <c r="G66" s="960">
        <v>385.7</v>
      </c>
      <c r="H66" s="960"/>
      <c r="I66" s="954">
        <f>SUM(G66:H66)</f>
        <v>385.7</v>
      </c>
      <c r="J66" s="960"/>
      <c r="K66" s="954">
        <f>SUM(I66:J66)</f>
        <v>385.7</v>
      </c>
      <c r="L66" s="960"/>
      <c r="M66" s="954">
        <f>SUM(K66:L66)</f>
        <v>385.7</v>
      </c>
      <c r="N66" s="961">
        <v>1601</v>
      </c>
      <c r="O66" s="961">
        <v>1601</v>
      </c>
    </row>
    <row r="67" spans="1:15" s="869" customFormat="1" x14ac:dyDescent="0.2">
      <c r="A67" s="361" t="s">
        <v>360</v>
      </c>
      <c r="B67" s="355" t="s">
        <v>567</v>
      </c>
      <c r="C67" s="362">
        <v>4</v>
      </c>
      <c r="D67" s="362" t="s">
        <v>358</v>
      </c>
      <c r="E67" s="858" t="s">
        <v>358</v>
      </c>
      <c r="F67" s="758" t="s">
        <v>358</v>
      </c>
      <c r="G67" s="958">
        <f>SUM(G68+G75)</f>
        <v>18666.5</v>
      </c>
      <c r="H67" s="958">
        <f>SUM(H68+H75)</f>
        <v>6358.1</v>
      </c>
      <c r="I67" s="954">
        <f t="shared" si="0"/>
        <v>25024.6</v>
      </c>
      <c r="J67" s="958">
        <f>SUM(J68+J75)</f>
        <v>-60</v>
      </c>
      <c r="K67" s="954">
        <f t="shared" ref="K67:K86" si="13">SUM(I67:J67)</f>
        <v>24964.6</v>
      </c>
      <c r="L67" s="958">
        <f>SUM(L68+L75)</f>
        <v>-11733.2</v>
      </c>
      <c r="M67" s="954">
        <f t="shared" ref="M67:M86" si="14">SUM(K67:L67)</f>
        <v>13231.399999999998</v>
      </c>
      <c r="N67" s="959">
        <f>SUM(N68+N75)</f>
        <v>12227.9</v>
      </c>
      <c r="O67" s="959">
        <f>SUM(O68+O75)</f>
        <v>11581.9</v>
      </c>
    </row>
    <row r="68" spans="1:15" s="869" customFormat="1" x14ac:dyDescent="0.2">
      <c r="A68" s="361" t="s">
        <v>202</v>
      </c>
      <c r="B68" s="355" t="s">
        <v>567</v>
      </c>
      <c r="C68" s="362">
        <v>4</v>
      </c>
      <c r="D68" s="362">
        <v>5</v>
      </c>
      <c r="E68" s="858" t="s">
        <v>358</v>
      </c>
      <c r="F68" s="758" t="s">
        <v>358</v>
      </c>
      <c r="G68" s="958">
        <f>G72+G69</f>
        <v>9637.6</v>
      </c>
      <c r="H68" s="958">
        <f>H72+H69</f>
        <v>12058.1</v>
      </c>
      <c r="I68" s="954">
        <f t="shared" si="0"/>
        <v>21695.7</v>
      </c>
      <c r="J68" s="958">
        <f>J72+J69</f>
        <v>-60</v>
      </c>
      <c r="K68" s="954">
        <f t="shared" si="13"/>
        <v>21635.7</v>
      </c>
      <c r="L68" s="958">
        <f>L69+L72</f>
        <v>-11733.2</v>
      </c>
      <c r="M68" s="954">
        <f t="shared" si="14"/>
        <v>9902.5</v>
      </c>
      <c r="N68" s="959">
        <f>N72</f>
        <v>8199</v>
      </c>
      <c r="O68" s="959">
        <f>O72</f>
        <v>7773</v>
      </c>
    </row>
    <row r="69" spans="1:15" s="869" customFormat="1" ht="25.5" x14ac:dyDescent="0.2">
      <c r="A69" s="361" t="s">
        <v>1291</v>
      </c>
      <c r="B69" s="355" t="s">
        <v>567</v>
      </c>
      <c r="C69" s="362">
        <v>4</v>
      </c>
      <c r="D69" s="362">
        <v>5</v>
      </c>
      <c r="E69" s="858">
        <v>2603700</v>
      </c>
      <c r="F69" s="758"/>
      <c r="G69" s="958">
        <f>G70</f>
        <v>0</v>
      </c>
      <c r="H69" s="958">
        <f>H70</f>
        <v>58.1</v>
      </c>
      <c r="I69" s="954">
        <f t="shared" si="0"/>
        <v>58.1</v>
      </c>
      <c r="J69" s="958">
        <f>J70</f>
        <v>0</v>
      </c>
      <c r="K69" s="954">
        <f t="shared" si="13"/>
        <v>58.1</v>
      </c>
      <c r="L69" s="958">
        <f>L70</f>
        <v>0</v>
      </c>
      <c r="M69" s="954">
        <f t="shared" si="14"/>
        <v>58.1</v>
      </c>
      <c r="N69" s="959"/>
      <c r="O69" s="959"/>
    </row>
    <row r="70" spans="1:15" x14ac:dyDescent="0.2">
      <c r="A70" s="312" t="s">
        <v>579</v>
      </c>
      <c r="B70" s="299" t="s">
        <v>567</v>
      </c>
      <c r="C70" s="293">
        <v>4</v>
      </c>
      <c r="D70" s="293">
        <v>5</v>
      </c>
      <c r="E70" s="860">
        <v>2603700</v>
      </c>
      <c r="F70" s="298">
        <v>240</v>
      </c>
      <c r="G70" s="960">
        <f>G71</f>
        <v>0</v>
      </c>
      <c r="H70" s="960">
        <f>H71</f>
        <v>58.1</v>
      </c>
      <c r="I70" s="954">
        <f t="shared" si="0"/>
        <v>58.1</v>
      </c>
      <c r="J70" s="960">
        <f>J71</f>
        <v>0</v>
      </c>
      <c r="K70" s="954">
        <f t="shared" si="13"/>
        <v>58.1</v>
      </c>
      <c r="L70" s="960">
        <f>L71</f>
        <v>0</v>
      </c>
      <c r="M70" s="954">
        <f t="shared" si="14"/>
        <v>58.1</v>
      </c>
      <c r="N70" s="962"/>
      <c r="O70" s="962"/>
    </row>
    <row r="71" spans="1:15" x14ac:dyDescent="0.2">
      <c r="A71" s="312" t="s">
        <v>580</v>
      </c>
      <c r="B71" s="299" t="s">
        <v>567</v>
      </c>
      <c r="C71" s="293">
        <v>4</v>
      </c>
      <c r="D71" s="293">
        <v>5</v>
      </c>
      <c r="E71" s="860">
        <v>2603700</v>
      </c>
      <c r="F71" s="298">
        <v>244</v>
      </c>
      <c r="G71" s="960"/>
      <c r="H71" s="960">
        <v>58.1</v>
      </c>
      <c r="I71" s="954">
        <f t="shared" si="0"/>
        <v>58.1</v>
      </c>
      <c r="J71" s="960"/>
      <c r="K71" s="954">
        <f t="shared" si="13"/>
        <v>58.1</v>
      </c>
      <c r="L71" s="960"/>
      <c r="M71" s="954">
        <f t="shared" si="14"/>
        <v>58.1</v>
      </c>
      <c r="N71" s="962"/>
      <c r="O71" s="962"/>
    </row>
    <row r="72" spans="1:15" s="869" customFormat="1" ht="25.5" x14ac:dyDescent="0.2">
      <c r="A72" s="361" t="s">
        <v>586</v>
      </c>
      <c r="B72" s="355" t="s">
        <v>567</v>
      </c>
      <c r="C72" s="362">
        <v>4</v>
      </c>
      <c r="D72" s="362">
        <v>5</v>
      </c>
      <c r="E72" s="858">
        <v>5225700</v>
      </c>
      <c r="F72" s="758" t="s">
        <v>358</v>
      </c>
      <c r="G72" s="958">
        <f>G73</f>
        <v>9637.6</v>
      </c>
      <c r="H72" s="958">
        <f>H73</f>
        <v>12000</v>
      </c>
      <c r="I72" s="954">
        <f t="shared" si="0"/>
        <v>21637.599999999999</v>
      </c>
      <c r="J72" s="958">
        <f>J73</f>
        <v>-60</v>
      </c>
      <c r="K72" s="954">
        <f t="shared" si="13"/>
        <v>21577.599999999999</v>
      </c>
      <c r="L72" s="958">
        <f>L73</f>
        <v>-11733.2</v>
      </c>
      <c r="M72" s="954">
        <f t="shared" si="14"/>
        <v>9844.3999999999978</v>
      </c>
      <c r="N72" s="959">
        <f t="shared" ref="N72:O73" si="15">N73</f>
        <v>8199</v>
      </c>
      <c r="O72" s="959">
        <f t="shared" si="15"/>
        <v>7773</v>
      </c>
    </row>
    <row r="73" spans="1:15" x14ac:dyDescent="0.2">
      <c r="A73" s="312" t="s">
        <v>564</v>
      </c>
      <c r="B73" s="299" t="s">
        <v>567</v>
      </c>
      <c r="C73" s="293">
        <v>4</v>
      </c>
      <c r="D73" s="293">
        <v>5</v>
      </c>
      <c r="E73" s="860">
        <v>5225700</v>
      </c>
      <c r="F73" s="298">
        <v>800</v>
      </c>
      <c r="G73" s="960">
        <f>SUM(G74)</f>
        <v>9637.6</v>
      </c>
      <c r="H73" s="960">
        <f>SUM(H74)</f>
        <v>12000</v>
      </c>
      <c r="I73" s="954">
        <f t="shared" si="0"/>
        <v>21637.599999999999</v>
      </c>
      <c r="J73" s="960">
        <f>SUM(J74)</f>
        <v>-60</v>
      </c>
      <c r="K73" s="954">
        <f t="shared" si="13"/>
        <v>21577.599999999999</v>
      </c>
      <c r="L73" s="960">
        <f>SUM(L74)</f>
        <v>-11733.2</v>
      </c>
      <c r="M73" s="954">
        <f t="shared" si="14"/>
        <v>9844.3999999999978</v>
      </c>
      <c r="N73" s="962">
        <f t="shared" si="15"/>
        <v>8199</v>
      </c>
      <c r="O73" s="962">
        <f t="shared" si="15"/>
        <v>7773</v>
      </c>
    </row>
    <row r="74" spans="1:15" x14ac:dyDescent="0.2">
      <c r="A74" s="312" t="s">
        <v>1262</v>
      </c>
      <c r="B74" s="299" t="s">
        <v>567</v>
      </c>
      <c r="C74" s="293">
        <v>4</v>
      </c>
      <c r="D74" s="293">
        <v>5</v>
      </c>
      <c r="E74" s="860">
        <v>5225700</v>
      </c>
      <c r="F74" s="298">
        <v>810</v>
      </c>
      <c r="G74" s="960">
        <v>9637.6</v>
      </c>
      <c r="H74" s="960">
        <v>12000</v>
      </c>
      <c r="I74" s="954">
        <f t="shared" si="0"/>
        <v>21637.599999999999</v>
      </c>
      <c r="J74" s="960">
        <v>-60</v>
      </c>
      <c r="K74" s="954">
        <f t="shared" si="13"/>
        <v>21577.599999999999</v>
      </c>
      <c r="L74" s="960">
        <v>-11733.2</v>
      </c>
      <c r="M74" s="954">
        <f t="shared" si="14"/>
        <v>9844.3999999999978</v>
      </c>
      <c r="N74" s="961">
        <v>8199</v>
      </c>
      <c r="O74" s="961">
        <v>7773</v>
      </c>
    </row>
    <row r="75" spans="1:15" s="869" customFormat="1" x14ac:dyDescent="0.2">
      <c r="A75" s="361" t="s">
        <v>212</v>
      </c>
      <c r="B75" s="355" t="s">
        <v>567</v>
      </c>
      <c r="C75" s="362">
        <v>4</v>
      </c>
      <c r="D75" s="362">
        <v>12</v>
      </c>
      <c r="E75" s="858" t="s">
        <v>358</v>
      </c>
      <c r="F75" s="758" t="s">
        <v>358</v>
      </c>
      <c r="G75" s="958">
        <f>G76+G83</f>
        <v>9028.9</v>
      </c>
      <c r="H75" s="958">
        <f>H76+H83</f>
        <v>-5700</v>
      </c>
      <c r="I75" s="954">
        <f t="shared" si="0"/>
        <v>3328.8999999999996</v>
      </c>
      <c r="J75" s="958">
        <f>J76+J83</f>
        <v>0</v>
      </c>
      <c r="K75" s="954">
        <f t="shared" si="13"/>
        <v>3328.8999999999996</v>
      </c>
      <c r="L75" s="958">
        <f>L76+L83</f>
        <v>0</v>
      </c>
      <c r="M75" s="954">
        <f t="shared" si="14"/>
        <v>3328.8999999999996</v>
      </c>
      <c r="N75" s="958">
        <f t="shared" ref="N75:O75" si="16">N76+N83</f>
        <v>4028.9</v>
      </c>
      <c r="O75" s="958">
        <f t="shared" si="16"/>
        <v>3808.9</v>
      </c>
    </row>
    <row r="76" spans="1:15" s="869" customFormat="1" ht="25.5" x14ac:dyDescent="0.2">
      <c r="A76" s="361" t="s">
        <v>591</v>
      </c>
      <c r="B76" s="355" t="s">
        <v>567</v>
      </c>
      <c r="C76" s="362">
        <v>4</v>
      </c>
      <c r="D76" s="362">
        <v>12</v>
      </c>
      <c r="E76" s="858">
        <v>20400</v>
      </c>
      <c r="F76" s="758" t="s">
        <v>358</v>
      </c>
      <c r="G76" s="958">
        <f>G77+G80</f>
        <v>3328.9</v>
      </c>
      <c r="H76" s="958">
        <f>H77+H80</f>
        <v>0</v>
      </c>
      <c r="I76" s="954">
        <f t="shared" si="0"/>
        <v>3328.9</v>
      </c>
      <c r="J76" s="958">
        <f>J77+J80</f>
        <v>0</v>
      </c>
      <c r="K76" s="954">
        <f t="shared" si="13"/>
        <v>3328.9</v>
      </c>
      <c r="L76" s="958">
        <f>L77+L80</f>
        <v>0</v>
      </c>
      <c r="M76" s="954">
        <f t="shared" si="14"/>
        <v>3328.9</v>
      </c>
      <c r="N76" s="959">
        <f>N77+N80</f>
        <v>3328.9</v>
      </c>
      <c r="O76" s="959">
        <f>O77+O80</f>
        <v>3328.9</v>
      </c>
    </row>
    <row r="77" spans="1:15" x14ac:dyDescent="0.2">
      <c r="A77" s="312" t="s">
        <v>956</v>
      </c>
      <c r="B77" s="299" t="s">
        <v>567</v>
      </c>
      <c r="C77" s="293">
        <v>4</v>
      </c>
      <c r="D77" s="293">
        <v>12</v>
      </c>
      <c r="E77" s="860">
        <v>20400</v>
      </c>
      <c r="F77" s="298">
        <v>120</v>
      </c>
      <c r="G77" s="960">
        <f>SUM(G78:G79)</f>
        <v>2407.6</v>
      </c>
      <c r="H77" s="960">
        <f>SUM(H78:H79)</f>
        <v>0</v>
      </c>
      <c r="I77" s="954">
        <f t="shared" si="0"/>
        <v>2407.6</v>
      </c>
      <c r="J77" s="960">
        <f>SUM(J78:J79)</f>
        <v>0</v>
      </c>
      <c r="K77" s="954">
        <f t="shared" si="13"/>
        <v>2407.6</v>
      </c>
      <c r="L77" s="960">
        <f>SUM(L78:L79)</f>
        <v>0</v>
      </c>
      <c r="M77" s="954">
        <f t="shared" si="14"/>
        <v>2407.6</v>
      </c>
      <c r="N77" s="960">
        <f t="shared" ref="N77:O77" si="17">SUM(N78:N79)</f>
        <v>2318.6</v>
      </c>
      <c r="O77" s="960">
        <f t="shared" si="17"/>
        <v>2318.6</v>
      </c>
    </row>
    <row r="78" spans="1:15" x14ac:dyDescent="0.2">
      <c r="A78" s="312" t="s">
        <v>559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121</v>
      </c>
      <c r="G78" s="960">
        <v>2218.6</v>
      </c>
      <c r="H78" s="960"/>
      <c r="I78" s="954">
        <f t="shared" si="0"/>
        <v>2218.6</v>
      </c>
      <c r="J78" s="960"/>
      <c r="K78" s="954">
        <f t="shared" si="13"/>
        <v>2218.6</v>
      </c>
      <c r="L78" s="960"/>
      <c r="M78" s="954">
        <f t="shared" si="14"/>
        <v>2218.6</v>
      </c>
      <c r="N78" s="960">
        <v>2218.6</v>
      </c>
      <c r="O78" s="960">
        <v>2218.6</v>
      </c>
    </row>
    <row r="79" spans="1:15" x14ac:dyDescent="0.2">
      <c r="A79" s="312" t="s">
        <v>560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122</v>
      </c>
      <c r="G79" s="960">
        <v>189</v>
      </c>
      <c r="H79" s="960"/>
      <c r="I79" s="954">
        <f t="shared" si="0"/>
        <v>189</v>
      </c>
      <c r="J79" s="960"/>
      <c r="K79" s="954">
        <f t="shared" si="13"/>
        <v>189</v>
      </c>
      <c r="L79" s="960"/>
      <c r="M79" s="954">
        <f t="shared" si="14"/>
        <v>189</v>
      </c>
      <c r="N79" s="960">
        <v>100</v>
      </c>
      <c r="O79" s="960">
        <v>100</v>
      </c>
    </row>
    <row r="80" spans="1:15" x14ac:dyDescent="0.2">
      <c r="A80" s="312" t="s">
        <v>579</v>
      </c>
      <c r="B80" s="299" t="s">
        <v>567</v>
      </c>
      <c r="C80" s="293">
        <v>4</v>
      </c>
      <c r="D80" s="293">
        <v>12</v>
      </c>
      <c r="E80" s="860">
        <v>20400</v>
      </c>
      <c r="F80" s="298">
        <v>240</v>
      </c>
      <c r="G80" s="960">
        <f>G81+G82</f>
        <v>921.30000000000007</v>
      </c>
      <c r="H80" s="960">
        <f>H81+H82</f>
        <v>0</v>
      </c>
      <c r="I80" s="954">
        <f t="shared" si="0"/>
        <v>921.30000000000007</v>
      </c>
      <c r="J80" s="960">
        <f>J81+J82</f>
        <v>0</v>
      </c>
      <c r="K80" s="954">
        <f t="shared" si="13"/>
        <v>921.30000000000007</v>
      </c>
      <c r="L80" s="960">
        <f>L81+L82</f>
        <v>0</v>
      </c>
      <c r="M80" s="954">
        <f t="shared" si="14"/>
        <v>921.30000000000007</v>
      </c>
      <c r="N80" s="960">
        <f t="shared" ref="N80:O80" si="18">N81+N82</f>
        <v>1010.3000000000001</v>
      </c>
      <c r="O80" s="960">
        <f t="shared" si="18"/>
        <v>1010.3000000000001</v>
      </c>
    </row>
    <row r="81" spans="1:15" x14ac:dyDescent="0.2">
      <c r="A81" s="312" t="s">
        <v>1042</v>
      </c>
      <c r="B81" s="299" t="s">
        <v>567</v>
      </c>
      <c r="C81" s="293">
        <v>4</v>
      </c>
      <c r="D81" s="293">
        <v>12</v>
      </c>
      <c r="E81" s="860">
        <v>20400</v>
      </c>
      <c r="F81" s="298">
        <v>242</v>
      </c>
      <c r="G81" s="960">
        <v>291.60000000000002</v>
      </c>
      <c r="H81" s="960"/>
      <c r="I81" s="954">
        <f t="shared" si="0"/>
        <v>291.60000000000002</v>
      </c>
      <c r="J81" s="960"/>
      <c r="K81" s="954">
        <f t="shared" si="13"/>
        <v>291.60000000000002</v>
      </c>
      <c r="L81" s="960"/>
      <c r="M81" s="954">
        <f t="shared" si="14"/>
        <v>291.60000000000002</v>
      </c>
      <c r="N81" s="960">
        <v>226.6</v>
      </c>
      <c r="O81" s="960">
        <v>226.6</v>
      </c>
    </row>
    <row r="82" spans="1:15" x14ac:dyDescent="0.2">
      <c r="A82" s="312" t="s">
        <v>580</v>
      </c>
      <c r="B82" s="299" t="s">
        <v>567</v>
      </c>
      <c r="C82" s="293">
        <v>4</v>
      </c>
      <c r="D82" s="293">
        <v>12</v>
      </c>
      <c r="E82" s="860">
        <v>20400</v>
      </c>
      <c r="F82" s="298">
        <v>244</v>
      </c>
      <c r="G82" s="960">
        <v>629.70000000000005</v>
      </c>
      <c r="H82" s="960"/>
      <c r="I82" s="954">
        <f t="shared" si="0"/>
        <v>629.70000000000005</v>
      </c>
      <c r="J82" s="960"/>
      <c r="K82" s="954">
        <f t="shared" si="13"/>
        <v>629.70000000000005</v>
      </c>
      <c r="L82" s="960"/>
      <c r="M82" s="954">
        <f t="shared" si="14"/>
        <v>629.70000000000005</v>
      </c>
      <c r="N82" s="960">
        <v>783.7</v>
      </c>
      <c r="O82" s="960">
        <v>783.7</v>
      </c>
    </row>
    <row r="83" spans="1:15" s="869" customFormat="1" ht="25.5" x14ac:dyDescent="0.2">
      <c r="A83" s="361" t="s">
        <v>586</v>
      </c>
      <c r="B83" s="355" t="s">
        <v>567</v>
      </c>
      <c r="C83" s="362">
        <v>4</v>
      </c>
      <c r="D83" s="362">
        <v>12</v>
      </c>
      <c r="E83" s="858">
        <v>5225700</v>
      </c>
      <c r="F83" s="758" t="s">
        <v>358</v>
      </c>
      <c r="G83" s="958">
        <f>G84</f>
        <v>5700</v>
      </c>
      <c r="H83" s="958">
        <f>H84</f>
        <v>-5700</v>
      </c>
      <c r="I83" s="954">
        <f t="shared" si="0"/>
        <v>0</v>
      </c>
      <c r="J83" s="958">
        <f>J84</f>
        <v>0</v>
      </c>
      <c r="K83" s="954">
        <f t="shared" si="13"/>
        <v>0</v>
      </c>
      <c r="L83" s="958">
        <f>L84</f>
        <v>0</v>
      </c>
      <c r="M83" s="954">
        <f t="shared" si="14"/>
        <v>0</v>
      </c>
      <c r="N83" s="959">
        <f t="shared" ref="N83:O84" si="19">N84</f>
        <v>700</v>
      </c>
      <c r="O83" s="959">
        <f t="shared" si="19"/>
        <v>480</v>
      </c>
    </row>
    <row r="84" spans="1:15" x14ac:dyDescent="0.2">
      <c r="A84" s="312" t="s">
        <v>564</v>
      </c>
      <c r="B84" s="299" t="s">
        <v>567</v>
      </c>
      <c r="C84" s="293">
        <v>4</v>
      </c>
      <c r="D84" s="293">
        <v>12</v>
      </c>
      <c r="E84" s="860">
        <v>5225700</v>
      </c>
      <c r="F84" s="298">
        <v>800</v>
      </c>
      <c r="G84" s="960">
        <f>SUM(G85)</f>
        <v>5700</v>
      </c>
      <c r="H84" s="960">
        <f>SUM(H85)</f>
        <v>-5700</v>
      </c>
      <c r="I84" s="954">
        <f t="shared" si="0"/>
        <v>0</v>
      </c>
      <c r="J84" s="960">
        <f>SUM(J85)</f>
        <v>0</v>
      </c>
      <c r="K84" s="954">
        <f t="shared" si="13"/>
        <v>0</v>
      </c>
      <c r="L84" s="960">
        <f>SUM(L85)</f>
        <v>0</v>
      </c>
      <c r="M84" s="954">
        <f t="shared" si="14"/>
        <v>0</v>
      </c>
      <c r="N84" s="962">
        <f t="shared" si="19"/>
        <v>700</v>
      </c>
      <c r="O84" s="962">
        <f t="shared" si="19"/>
        <v>480</v>
      </c>
    </row>
    <row r="85" spans="1:15" x14ac:dyDescent="0.2">
      <c r="A85" s="312" t="s">
        <v>1263</v>
      </c>
      <c r="B85" s="299" t="s">
        <v>567</v>
      </c>
      <c r="C85" s="293">
        <v>4</v>
      </c>
      <c r="D85" s="293">
        <v>12</v>
      </c>
      <c r="E85" s="860">
        <v>5225702</v>
      </c>
      <c r="F85" s="298">
        <v>810</v>
      </c>
      <c r="G85" s="960">
        <v>5700</v>
      </c>
      <c r="H85" s="960">
        <v>-5700</v>
      </c>
      <c r="I85" s="954">
        <f t="shared" si="0"/>
        <v>0</v>
      </c>
      <c r="J85" s="960"/>
      <c r="K85" s="954">
        <f t="shared" si="13"/>
        <v>0</v>
      </c>
      <c r="L85" s="960"/>
      <c r="M85" s="954">
        <f t="shared" si="14"/>
        <v>0</v>
      </c>
      <c r="N85" s="961">
        <v>700</v>
      </c>
      <c r="O85" s="961">
        <v>480</v>
      </c>
    </row>
    <row r="86" spans="1:15" s="869" customFormat="1" x14ac:dyDescent="0.2">
      <c r="A86" s="361" t="s">
        <v>252</v>
      </c>
      <c r="B86" s="355" t="s">
        <v>567</v>
      </c>
      <c r="C86" s="362">
        <v>7</v>
      </c>
      <c r="D86" s="362"/>
      <c r="E86" s="858"/>
      <c r="F86" s="758"/>
      <c r="G86" s="958">
        <f t="shared" ref="G86:L88" si="20">G87</f>
        <v>0</v>
      </c>
      <c r="H86" s="958">
        <f t="shared" si="20"/>
        <v>2787</v>
      </c>
      <c r="I86" s="954">
        <f t="shared" si="0"/>
        <v>2787</v>
      </c>
      <c r="J86" s="958">
        <f t="shared" si="20"/>
        <v>0</v>
      </c>
      <c r="K86" s="954">
        <f t="shared" si="13"/>
        <v>2787</v>
      </c>
      <c r="L86" s="958">
        <f t="shared" si="20"/>
        <v>0</v>
      </c>
      <c r="M86" s="954">
        <f t="shared" si="14"/>
        <v>2787</v>
      </c>
      <c r="N86" s="963"/>
      <c r="O86" s="963"/>
    </row>
    <row r="87" spans="1:15" s="869" customFormat="1" x14ac:dyDescent="0.2">
      <c r="A87" s="361" t="s">
        <v>791</v>
      </c>
      <c r="B87" s="355" t="s">
        <v>567</v>
      </c>
      <c r="C87" s="362">
        <v>7</v>
      </c>
      <c r="D87" s="362">
        <v>7</v>
      </c>
      <c r="E87" s="858"/>
      <c r="F87" s="758"/>
      <c r="G87" s="958">
        <f t="shared" si="20"/>
        <v>0</v>
      </c>
      <c r="H87" s="958">
        <f t="shared" si="20"/>
        <v>2787</v>
      </c>
      <c r="I87" s="954">
        <f t="shared" ref="I87:I89" si="21">SUM(G87:H87)</f>
        <v>2787</v>
      </c>
      <c r="J87" s="958">
        <f t="shared" si="20"/>
        <v>0</v>
      </c>
      <c r="K87" s="954">
        <f t="shared" ref="K87:K91" si="22">SUM(I87:J87)</f>
        <v>2787</v>
      </c>
      <c r="L87" s="958">
        <f t="shared" si="20"/>
        <v>0</v>
      </c>
      <c r="M87" s="954">
        <f t="shared" ref="M87:M91" si="23">SUM(K87:L87)</f>
        <v>2787</v>
      </c>
      <c r="N87" s="963"/>
      <c r="O87" s="963"/>
    </row>
    <row r="88" spans="1:15" x14ac:dyDescent="0.2">
      <c r="A88" s="312" t="s">
        <v>598</v>
      </c>
      <c r="B88" s="299" t="s">
        <v>567</v>
      </c>
      <c r="C88" s="293">
        <v>7</v>
      </c>
      <c r="D88" s="293">
        <v>7</v>
      </c>
      <c r="E88" s="860">
        <v>4320200</v>
      </c>
      <c r="F88" s="298">
        <v>620</v>
      </c>
      <c r="G88" s="960">
        <f t="shared" si="20"/>
        <v>0</v>
      </c>
      <c r="H88" s="960">
        <f t="shared" si="20"/>
        <v>2787</v>
      </c>
      <c r="I88" s="954">
        <f t="shared" si="21"/>
        <v>2787</v>
      </c>
      <c r="J88" s="960">
        <f t="shared" si="20"/>
        <v>0</v>
      </c>
      <c r="K88" s="954">
        <f t="shared" si="22"/>
        <v>2787</v>
      </c>
      <c r="L88" s="960">
        <f t="shared" si="20"/>
        <v>0</v>
      </c>
      <c r="M88" s="954">
        <f t="shared" si="23"/>
        <v>2787</v>
      </c>
      <c r="N88" s="961"/>
      <c r="O88" s="961"/>
    </row>
    <row r="89" spans="1:15" x14ac:dyDescent="0.2">
      <c r="A89" s="312" t="s">
        <v>600</v>
      </c>
      <c r="B89" s="299" t="s">
        <v>567</v>
      </c>
      <c r="C89" s="293">
        <v>7</v>
      </c>
      <c r="D89" s="293">
        <v>7</v>
      </c>
      <c r="E89" s="860">
        <v>4320200</v>
      </c>
      <c r="F89" s="298">
        <v>622</v>
      </c>
      <c r="G89" s="960"/>
      <c r="H89" s="960">
        <v>2787</v>
      </c>
      <c r="I89" s="954">
        <f t="shared" si="21"/>
        <v>2787</v>
      </c>
      <c r="J89" s="960"/>
      <c r="K89" s="954">
        <f t="shared" si="22"/>
        <v>2787</v>
      </c>
      <c r="L89" s="960"/>
      <c r="M89" s="954">
        <f t="shared" si="23"/>
        <v>2787</v>
      </c>
      <c r="N89" s="961"/>
      <c r="O89" s="961"/>
    </row>
    <row r="90" spans="1:15" s="869" customFormat="1" x14ac:dyDescent="0.2">
      <c r="A90" s="361" t="s">
        <v>366</v>
      </c>
      <c r="B90" s="355" t="s">
        <v>567</v>
      </c>
      <c r="C90" s="362">
        <v>9</v>
      </c>
      <c r="D90" s="362" t="s">
        <v>358</v>
      </c>
      <c r="E90" s="858" t="s">
        <v>358</v>
      </c>
      <c r="F90" s="758" t="s">
        <v>358</v>
      </c>
      <c r="G90" s="958">
        <f>G91+G108</f>
        <v>90940</v>
      </c>
      <c r="H90" s="958">
        <f>H91+H108</f>
        <v>0</v>
      </c>
      <c r="I90" s="954">
        <f t="shared" ref="I90:I153" si="24">SUM(G90:H90)</f>
        <v>90940</v>
      </c>
      <c r="J90" s="958">
        <f>J91+J108</f>
        <v>0</v>
      </c>
      <c r="K90" s="954">
        <f t="shared" si="22"/>
        <v>90940</v>
      </c>
      <c r="L90" s="958">
        <f>L91+L108</f>
        <v>0</v>
      </c>
      <c r="M90" s="954">
        <f t="shared" si="23"/>
        <v>90940</v>
      </c>
      <c r="N90" s="959">
        <f>N91+N108</f>
        <v>95118.9</v>
      </c>
      <c r="O90" s="959">
        <f>O91+O108</f>
        <v>101163.59999999999</v>
      </c>
    </row>
    <row r="91" spans="1:15" s="869" customFormat="1" ht="42" customHeight="1" x14ac:dyDescent="0.2">
      <c r="A91" s="361" t="s">
        <v>1259</v>
      </c>
      <c r="B91" s="355" t="s">
        <v>567</v>
      </c>
      <c r="C91" s="362">
        <v>9</v>
      </c>
      <c r="D91" s="362"/>
      <c r="E91" s="858"/>
      <c r="F91" s="758"/>
      <c r="G91" s="958">
        <f>SUM(G92+G96+G101)</f>
        <v>90940</v>
      </c>
      <c r="H91" s="958">
        <f>SUM(H92+H96+H101)</f>
        <v>0</v>
      </c>
      <c r="I91" s="954">
        <f t="shared" si="24"/>
        <v>90940</v>
      </c>
      <c r="J91" s="958">
        <f>SUM(J92+J96+J101)</f>
        <v>0</v>
      </c>
      <c r="K91" s="954">
        <f t="shared" si="22"/>
        <v>90940</v>
      </c>
      <c r="L91" s="958">
        <f>SUM(L92+L96+L101)</f>
        <v>0</v>
      </c>
      <c r="M91" s="954">
        <f t="shared" si="23"/>
        <v>90940</v>
      </c>
      <c r="N91" s="959">
        <f>SUM(N92+N96+N101)</f>
        <v>95118.9</v>
      </c>
      <c r="O91" s="959">
        <f>SUM(O92+O96+O101)</f>
        <v>101163.59999999999</v>
      </c>
    </row>
    <row r="92" spans="1:15" s="869" customFormat="1" x14ac:dyDescent="0.2">
      <c r="A92" s="361" t="s">
        <v>291</v>
      </c>
      <c r="B92" s="355" t="s">
        <v>567</v>
      </c>
      <c r="C92" s="362">
        <v>9</v>
      </c>
      <c r="D92" s="362">
        <v>1</v>
      </c>
      <c r="E92" s="858"/>
      <c r="F92" s="758"/>
      <c r="G92" s="958">
        <f>G93</f>
        <v>83048.100000000006</v>
      </c>
      <c r="H92" s="958">
        <f>H93</f>
        <v>0</v>
      </c>
      <c r="I92" s="954">
        <f>SUM(G92:H92)</f>
        <v>83048.100000000006</v>
      </c>
      <c r="J92" s="958">
        <f>J93</f>
        <v>0</v>
      </c>
      <c r="K92" s="954">
        <f>SUM(I92:J92)</f>
        <v>83048.100000000006</v>
      </c>
      <c r="L92" s="958">
        <f>L93</f>
        <v>0</v>
      </c>
      <c r="M92" s="954">
        <f>SUM(K92:L92)</f>
        <v>83048.100000000006</v>
      </c>
      <c r="N92" s="959">
        <f>N93</f>
        <v>87096</v>
      </c>
      <c r="O92" s="959">
        <f>O93</f>
        <v>93001</v>
      </c>
    </row>
    <row r="93" spans="1:15" x14ac:dyDescent="0.2">
      <c r="A93" s="312" t="s">
        <v>582</v>
      </c>
      <c r="B93" s="299" t="s">
        <v>567</v>
      </c>
      <c r="C93" s="293">
        <v>9</v>
      </c>
      <c r="D93" s="293">
        <v>1</v>
      </c>
      <c r="E93" s="860">
        <v>4709900</v>
      </c>
      <c r="F93" s="298">
        <v>610</v>
      </c>
      <c r="G93" s="960">
        <f>G94+G95</f>
        <v>83048.100000000006</v>
      </c>
      <c r="H93" s="960">
        <f>SUM(H94:H95)</f>
        <v>0</v>
      </c>
      <c r="I93" s="954">
        <f>SUM(G93:H93)</f>
        <v>83048.100000000006</v>
      </c>
      <c r="J93" s="960">
        <f>SUM(J94:J95)</f>
        <v>0</v>
      </c>
      <c r="K93" s="954">
        <f>SUM(I93:J93)</f>
        <v>83048.100000000006</v>
      </c>
      <c r="L93" s="960">
        <f>SUM(L94:L95)</f>
        <v>0</v>
      </c>
      <c r="M93" s="954">
        <f>SUM(K93:L93)</f>
        <v>83048.100000000006</v>
      </c>
      <c r="N93" s="962">
        <f>N94+N95</f>
        <v>87096</v>
      </c>
      <c r="O93" s="962">
        <f>O94+O95</f>
        <v>93001</v>
      </c>
    </row>
    <row r="94" spans="1:15" ht="25.5" x14ac:dyDescent="0.2">
      <c r="A94" s="312" t="s">
        <v>590</v>
      </c>
      <c r="B94" s="299" t="s">
        <v>567</v>
      </c>
      <c r="C94" s="293">
        <v>9</v>
      </c>
      <c r="D94" s="293">
        <v>1</v>
      </c>
      <c r="E94" s="860">
        <v>4709900</v>
      </c>
      <c r="F94" s="298">
        <v>611</v>
      </c>
      <c r="G94" s="960">
        <v>76622.5</v>
      </c>
      <c r="H94" s="960"/>
      <c r="I94" s="954">
        <f t="shared" si="24"/>
        <v>76622.5</v>
      </c>
      <c r="J94" s="960"/>
      <c r="K94" s="954">
        <f t="shared" ref="K94:K115" si="25">SUM(I94:J94)</f>
        <v>76622.5</v>
      </c>
      <c r="L94" s="960"/>
      <c r="M94" s="954">
        <f t="shared" ref="M94:M115" si="26">SUM(K94:L94)</f>
        <v>76622.5</v>
      </c>
      <c r="N94" s="961">
        <v>80842.8</v>
      </c>
      <c r="O94" s="961">
        <v>86198.8</v>
      </c>
    </row>
    <row r="95" spans="1:15" x14ac:dyDescent="0.2">
      <c r="A95" s="312" t="s">
        <v>584</v>
      </c>
      <c r="B95" s="299" t="s">
        <v>567</v>
      </c>
      <c r="C95" s="293">
        <v>9</v>
      </c>
      <c r="D95" s="293">
        <v>1</v>
      </c>
      <c r="E95" s="860">
        <v>4709900</v>
      </c>
      <c r="F95" s="298">
        <v>612</v>
      </c>
      <c r="G95" s="960">
        <v>6425.6</v>
      </c>
      <c r="H95" s="960"/>
      <c r="I95" s="954">
        <f t="shared" si="24"/>
        <v>6425.6</v>
      </c>
      <c r="J95" s="960"/>
      <c r="K95" s="954">
        <f t="shared" si="25"/>
        <v>6425.6</v>
      </c>
      <c r="L95" s="960"/>
      <c r="M95" s="954">
        <f t="shared" si="26"/>
        <v>6425.6</v>
      </c>
      <c r="N95" s="961">
        <v>6253.2</v>
      </c>
      <c r="O95" s="961">
        <v>6802.2</v>
      </c>
    </row>
    <row r="96" spans="1:15" s="869" customFormat="1" x14ac:dyDescent="0.2">
      <c r="A96" s="361" t="s">
        <v>292</v>
      </c>
      <c r="B96" s="355" t="s">
        <v>567</v>
      </c>
      <c r="C96" s="362">
        <v>9</v>
      </c>
      <c r="D96" s="362">
        <v>2</v>
      </c>
      <c r="E96" s="858"/>
      <c r="F96" s="758"/>
      <c r="G96" s="958">
        <f>SUM(G97)</f>
        <v>1931.7</v>
      </c>
      <c r="H96" s="958">
        <f>SUM(H97)</f>
        <v>0</v>
      </c>
      <c r="I96" s="954">
        <f t="shared" si="24"/>
        <v>1931.7</v>
      </c>
      <c r="J96" s="958">
        <f>SUM(J97)</f>
        <v>0</v>
      </c>
      <c r="K96" s="954">
        <f t="shared" si="25"/>
        <v>1931.7</v>
      </c>
      <c r="L96" s="958">
        <f>SUM(L97)</f>
        <v>0</v>
      </c>
      <c r="M96" s="954">
        <f t="shared" si="26"/>
        <v>1931.7</v>
      </c>
      <c r="N96" s="959">
        <f>SUM(N97)</f>
        <v>2062.6999999999998</v>
      </c>
      <c r="O96" s="959">
        <f>SUM(O97)</f>
        <v>2202.4</v>
      </c>
    </row>
    <row r="97" spans="1:15" x14ac:dyDescent="0.2">
      <c r="A97" s="312" t="s">
        <v>629</v>
      </c>
      <c r="B97" s="299" t="s">
        <v>567</v>
      </c>
      <c r="C97" s="293">
        <v>9</v>
      </c>
      <c r="D97" s="293">
        <v>2</v>
      </c>
      <c r="E97" s="860">
        <v>4719900</v>
      </c>
      <c r="F97" s="298"/>
      <c r="G97" s="960">
        <f>G98</f>
        <v>1931.7</v>
      </c>
      <c r="H97" s="960">
        <f>H98</f>
        <v>0</v>
      </c>
      <c r="I97" s="954">
        <f t="shared" si="24"/>
        <v>1931.7</v>
      </c>
      <c r="J97" s="960">
        <f>J98</f>
        <v>0</v>
      </c>
      <c r="K97" s="954">
        <f t="shared" si="25"/>
        <v>1931.7</v>
      </c>
      <c r="L97" s="960">
        <f>L98</f>
        <v>0</v>
      </c>
      <c r="M97" s="954">
        <f t="shared" si="26"/>
        <v>1931.7</v>
      </c>
      <c r="N97" s="962">
        <f>N98</f>
        <v>2062.6999999999998</v>
      </c>
      <c r="O97" s="962">
        <f>O98</f>
        <v>2202.4</v>
      </c>
    </row>
    <row r="98" spans="1:15" x14ac:dyDescent="0.2">
      <c r="A98" s="312" t="s">
        <v>598</v>
      </c>
      <c r="B98" s="299" t="s">
        <v>567</v>
      </c>
      <c r="C98" s="293">
        <v>9</v>
      </c>
      <c r="D98" s="293">
        <v>2</v>
      </c>
      <c r="E98" s="860">
        <v>4719900</v>
      </c>
      <c r="F98" s="298">
        <v>620</v>
      </c>
      <c r="G98" s="960">
        <f>G99+G100</f>
        <v>1931.7</v>
      </c>
      <c r="H98" s="960">
        <f>H99+H100</f>
        <v>0</v>
      </c>
      <c r="I98" s="954">
        <f t="shared" si="24"/>
        <v>1931.7</v>
      </c>
      <c r="J98" s="960">
        <f>J99+J100</f>
        <v>0</v>
      </c>
      <c r="K98" s="954">
        <f t="shared" si="25"/>
        <v>1931.7</v>
      </c>
      <c r="L98" s="960">
        <f>L99+L100</f>
        <v>0</v>
      </c>
      <c r="M98" s="954">
        <f t="shared" si="26"/>
        <v>1931.7</v>
      </c>
      <c r="N98" s="960">
        <f t="shared" ref="N98:O98" si="27">N99+N100</f>
        <v>2062.6999999999998</v>
      </c>
      <c r="O98" s="960">
        <f t="shared" si="27"/>
        <v>2202.4</v>
      </c>
    </row>
    <row r="99" spans="1:15" ht="25.5" x14ac:dyDescent="0.2">
      <c r="A99" s="312" t="s">
        <v>599</v>
      </c>
      <c r="B99" s="299" t="s">
        <v>567</v>
      </c>
      <c r="C99" s="293">
        <v>9</v>
      </c>
      <c r="D99" s="293">
        <v>2</v>
      </c>
      <c r="E99" s="860">
        <v>4719900</v>
      </c>
      <c r="F99" s="298">
        <v>621</v>
      </c>
      <c r="G99" s="960">
        <v>1875.2</v>
      </c>
      <c r="H99" s="960"/>
      <c r="I99" s="954">
        <f t="shared" si="24"/>
        <v>1875.2</v>
      </c>
      <c r="J99" s="960"/>
      <c r="K99" s="954">
        <f t="shared" si="25"/>
        <v>1875.2</v>
      </c>
      <c r="L99" s="960"/>
      <c r="M99" s="954">
        <f t="shared" si="26"/>
        <v>1875.2</v>
      </c>
      <c r="N99" s="961">
        <v>2037.7</v>
      </c>
      <c r="O99" s="961">
        <v>2097.4</v>
      </c>
    </row>
    <row r="100" spans="1:15" x14ac:dyDescent="0.2">
      <c r="A100" s="312" t="s">
        <v>600</v>
      </c>
      <c r="B100" s="299" t="s">
        <v>567</v>
      </c>
      <c r="C100" s="293">
        <v>9</v>
      </c>
      <c r="D100" s="293">
        <v>2</v>
      </c>
      <c r="E100" s="860">
        <v>4719900</v>
      </c>
      <c r="F100" s="298">
        <v>622</v>
      </c>
      <c r="G100" s="960">
        <v>56.5</v>
      </c>
      <c r="H100" s="960"/>
      <c r="I100" s="954">
        <f t="shared" si="24"/>
        <v>56.5</v>
      </c>
      <c r="J100" s="960"/>
      <c r="K100" s="954">
        <f t="shared" si="25"/>
        <v>56.5</v>
      </c>
      <c r="L100" s="960"/>
      <c r="M100" s="954">
        <f t="shared" si="26"/>
        <v>56.5</v>
      </c>
      <c r="N100" s="961">
        <v>25</v>
      </c>
      <c r="O100" s="961">
        <v>105</v>
      </c>
    </row>
    <row r="101" spans="1:15" s="869" customFormat="1" x14ac:dyDescent="0.2">
      <c r="A101" s="361" t="s">
        <v>296</v>
      </c>
      <c r="B101" s="355" t="s">
        <v>567</v>
      </c>
      <c r="C101" s="362">
        <v>9</v>
      </c>
      <c r="D101" s="362">
        <v>9</v>
      </c>
      <c r="E101" s="858" t="s">
        <v>358</v>
      </c>
      <c r="F101" s="758"/>
      <c r="G101" s="958">
        <f>G102+G105</f>
        <v>5960.2</v>
      </c>
      <c r="H101" s="958">
        <f>H102+H105</f>
        <v>0</v>
      </c>
      <c r="I101" s="954">
        <f t="shared" si="24"/>
        <v>5960.2</v>
      </c>
      <c r="J101" s="958">
        <f>J102+J105</f>
        <v>0</v>
      </c>
      <c r="K101" s="954">
        <f t="shared" si="25"/>
        <v>5960.2</v>
      </c>
      <c r="L101" s="958">
        <f>L102+L105</f>
        <v>0</v>
      </c>
      <c r="M101" s="954">
        <f t="shared" si="26"/>
        <v>5960.2</v>
      </c>
      <c r="N101" s="959">
        <f>N102+N105</f>
        <v>5960.2000000000007</v>
      </c>
      <c r="O101" s="959">
        <f>O102+O105</f>
        <v>5960.2000000000007</v>
      </c>
    </row>
    <row r="102" spans="1:15" x14ac:dyDescent="0.2">
      <c r="A102" s="312" t="s">
        <v>956</v>
      </c>
      <c r="B102" s="299" t="s">
        <v>567</v>
      </c>
      <c r="C102" s="293">
        <v>9</v>
      </c>
      <c r="D102" s="293">
        <v>9</v>
      </c>
      <c r="E102" s="860">
        <v>20400</v>
      </c>
      <c r="F102" s="298">
        <v>120</v>
      </c>
      <c r="G102" s="960">
        <f>SUM(G103:G104)</f>
        <v>3916.9</v>
      </c>
      <c r="H102" s="960">
        <f>SUM(H103:H104)</f>
        <v>0</v>
      </c>
      <c r="I102" s="954">
        <f t="shared" si="24"/>
        <v>3916.9</v>
      </c>
      <c r="J102" s="960">
        <f>SUM(J103:J104)</f>
        <v>0</v>
      </c>
      <c r="K102" s="954">
        <f t="shared" si="25"/>
        <v>3916.9</v>
      </c>
      <c r="L102" s="960">
        <f>SUM(L103:L104)</f>
        <v>0</v>
      </c>
      <c r="M102" s="954">
        <f t="shared" si="26"/>
        <v>3916.9</v>
      </c>
      <c r="N102" s="962">
        <f>SUM(N103:N104)</f>
        <v>3483.4</v>
      </c>
      <c r="O102" s="962">
        <f>SUM(O103:O104)</f>
        <v>3466.9</v>
      </c>
    </row>
    <row r="103" spans="1:15" x14ac:dyDescent="0.2">
      <c r="A103" s="312" t="s">
        <v>559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121</v>
      </c>
      <c r="G103" s="960">
        <v>3327.9</v>
      </c>
      <c r="H103" s="960"/>
      <c r="I103" s="954">
        <f t="shared" si="24"/>
        <v>3327.9</v>
      </c>
      <c r="J103" s="960"/>
      <c r="K103" s="954">
        <f t="shared" si="25"/>
        <v>3327.9</v>
      </c>
      <c r="L103" s="960"/>
      <c r="M103" s="954">
        <f t="shared" si="26"/>
        <v>3327.9</v>
      </c>
      <c r="N103" s="960">
        <v>3327.9</v>
      </c>
      <c r="O103" s="960">
        <v>3327.9</v>
      </c>
    </row>
    <row r="104" spans="1:15" x14ac:dyDescent="0.2">
      <c r="A104" s="312" t="s">
        <v>560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122</v>
      </c>
      <c r="G104" s="960">
        <v>589</v>
      </c>
      <c r="H104" s="960"/>
      <c r="I104" s="954">
        <f t="shared" si="24"/>
        <v>589</v>
      </c>
      <c r="J104" s="960"/>
      <c r="K104" s="954">
        <f t="shared" si="25"/>
        <v>589</v>
      </c>
      <c r="L104" s="960"/>
      <c r="M104" s="954">
        <f t="shared" si="26"/>
        <v>589</v>
      </c>
      <c r="N104" s="961">
        <v>155.5</v>
      </c>
      <c r="O104" s="961">
        <v>139</v>
      </c>
    </row>
    <row r="105" spans="1:15" x14ac:dyDescent="0.2">
      <c r="A105" s="312" t="s">
        <v>579</v>
      </c>
      <c r="B105" s="299" t="s">
        <v>567</v>
      </c>
      <c r="C105" s="293">
        <v>9</v>
      </c>
      <c r="D105" s="293">
        <v>9</v>
      </c>
      <c r="E105" s="860">
        <v>20400</v>
      </c>
      <c r="F105" s="298">
        <v>240</v>
      </c>
      <c r="G105" s="960">
        <f>G106+G107</f>
        <v>2043.3</v>
      </c>
      <c r="H105" s="960">
        <f>H106+H107</f>
        <v>0</v>
      </c>
      <c r="I105" s="954">
        <f t="shared" si="24"/>
        <v>2043.3</v>
      </c>
      <c r="J105" s="960">
        <f>J106+J107</f>
        <v>0</v>
      </c>
      <c r="K105" s="954">
        <f t="shared" si="25"/>
        <v>2043.3</v>
      </c>
      <c r="L105" s="960">
        <f>L106+L107</f>
        <v>0</v>
      </c>
      <c r="M105" s="954">
        <f t="shared" si="26"/>
        <v>2043.3</v>
      </c>
      <c r="N105" s="962">
        <f>N106+N107</f>
        <v>2476.8000000000002</v>
      </c>
      <c r="O105" s="962">
        <f>O106+O107</f>
        <v>2493.3000000000002</v>
      </c>
    </row>
    <row r="106" spans="1:15" x14ac:dyDescent="0.2">
      <c r="A106" s="312" t="s">
        <v>1042</v>
      </c>
      <c r="B106" s="299" t="s">
        <v>567</v>
      </c>
      <c r="C106" s="293">
        <v>9</v>
      </c>
      <c r="D106" s="293">
        <v>9</v>
      </c>
      <c r="E106" s="860">
        <v>20400</v>
      </c>
      <c r="F106" s="298">
        <v>242</v>
      </c>
      <c r="G106" s="960">
        <v>416.2</v>
      </c>
      <c r="H106" s="960"/>
      <c r="I106" s="954">
        <f t="shared" si="24"/>
        <v>416.2</v>
      </c>
      <c r="J106" s="960"/>
      <c r="K106" s="954">
        <f t="shared" si="25"/>
        <v>416.2</v>
      </c>
      <c r="L106" s="960"/>
      <c r="M106" s="954">
        <f t="shared" si="26"/>
        <v>416.2</v>
      </c>
      <c r="N106" s="960">
        <v>208</v>
      </c>
      <c r="O106" s="960">
        <v>208</v>
      </c>
    </row>
    <row r="107" spans="1:15" x14ac:dyDescent="0.2">
      <c r="A107" s="312" t="s">
        <v>580</v>
      </c>
      <c r="B107" s="299" t="s">
        <v>567</v>
      </c>
      <c r="C107" s="293">
        <v>9</v>
      </c>
      <c r="D107" s="293">
        <v>9</v>
      </c>
      <c r="E107" s="860">
        <v>20400</v>
      </c>
      <c r="F107" s="298">
        <v>244</v>
      </c>
      <c r="G107" s="960">
        <v>1627.1</v>
      </c>
      <c r="H107" s="960"/>
      <c r="I107" s="954">
        <f t="shared" si="24"/>
        <v>1627.1</v>
      </c>
      <c r="J107" s="960"/>
      <c r="K107" s="954">
        <f t="shared" si="25"/>
        <v>1627.1</v>
      </c>
      <c r="L107" s="960"/>
      <c r="M107" s="954">
        <f t="shared" si="26"/>
        <v>1627.1</v>
      </c>
      <c r="N107" s="960">
        <v>2268.8000000000002</v>
      </c>
      <c r="O107" s="960">
        <v>2285.3000000000002</v>
      </c>
    </row>
    <row r="108" spans="1:15" s="869" customFormat="1" hidden="1" x14ac:dyDescent="0.2">
      <c r="A108" s="361" t="s">
        <v>293</v>
      </c>
      <c r="B108" s="355" t="s">
        <v>567</v>
      </c>
      <c r="C108" s="362">
        <v>9</v>
      </c>
      <c r="D108" s="362">
        <v>4</v>
      </c>
      <c r="E108" s="858" t="s">
        <v>358</v>
      </c>
      <c r="F108" s="758" t="s">
        <v>358</v>
      </c>
      <c r="G108" s="958">
        <f>G109</f>
        <v>0</v>
      </c>
      <c r="H108" s="958">
        <f>H109</f>
        <v>0</v>
      </c>
      <c r="I108" s="954">
        <f t="shared" si="24"/>
        <v>0</v>
      </c>
      <c r="J108" s="958">
        <f>J109</f>
        <v>0</v>
      </c>
      <c r="K108" s="954">
        <f t="shared" si="25"/>
        <v>0</v>
      </c>
      <c r="L108" s="958">
        <f>L109</f>
        <v>0</v>
      </c>
      <c r="M108" s="954">
        <f t="shared" si="26"/>
        <v>0</v>
      </c>
      <c r="N108" s="959">
        <f>N109</f>
        <v>0</v>
      </c>
      <c r="O108" s="959">
        <f>O109</f>
        <v>0</v>
      </c>
    </row>
    <row r="109" spans="1:15" s="869" customFormat="1" ht="25.5" hidden="1" x14ac:dyDescent="0.2">
      <c r="A109" s="361" t="s">
        <v>607</v>
      </c>
      <c r="B109" s="355" t="s">
        <v>567</v>
      </c>
      <c r="C109" s="362">
        <v>9</v>
      </c>
      <c r="D109" s="362">
        <v>4</v>
      </c>
      <c r="E109" s="858">
        <v>5201800</v>
      </c>
      <c r="F109" s="758" t="s">
        <v>358</v>
      </c>
      <c r="G109" s="958">
        <f>G110+G113</f>
        <v>0</v>
      </c>
      <c r="H109" s="958">
        <f>H110+H113</f>
        <v>0</v>
      </c>
      <c r="I109" s="954">
        <f t="shared" si="24"/>
        <v>0</v>
      </c>
      <c r="J109" s="958">
        <f>J110+J113</f>
        <v>0</v>
      </c>
      <c r="K109" s="954">
        <f t="shared" si="25"/>
        <v>0</v>
      </c>
      <c r="L109" s="958">
        <f>L110+L113</f>
        <v>0</v>
      </c>
      <c r="M109" s="954">
        <f t="shared" si="26"/>
        <v>0</v>
      </c>
      <c r="N109" s="959">
        <f>N110+N113</f>
        <v>0</v>
      </c>
      <c r="O109" s="959">
        <f>O110+O113</f>
        <v>0</v>
      </c>
    </row>
    <row r="110" spans="1:15" ht="38.25" hidden="1" x14ac:dyDescent="0.2">
      <c r="A110" s="312" t="s">
        <v>608</v>
      </c>
      <c r="B110" s="299" t="s">
        <v>567</v>
      </c>
      <c r="C110" s="293">
        <v>9</v>
      </c>
      <c r="D110" s="293">
        <v>4</v>
      </c>
      <c r="E110" s="860">
        <v>5201801</v>
      </c>
      <c r="F110" s="298" t="s">
        <v>358</v>
      </c>
      <c r="G110" s="960">
        <f>G111</f>
        <v>0</v>
      </c>
      <c r="H110" s="960">
        <f>H111</f>
        <v>0</v>
      </c>
      <c r="I110" s="954">
        <f t="shared" si="24"/>
        <v>0</v>
      </c>
      <c r="J110" s="960">
        <f>J111</f>
        <v>0</v>
      </c>
      <c r="K110" s="954">
        <f t="shared" si="25"/>
        <v>0</v>
      </c>
      <c r="L110" s="960">
        <f>L111</f>
        <v>0</v>
      </c>
      <c r="M110" s="954">
        <f t="shared" si="26"/>
        <v>0</v>
      </c>
      <c r="N110" s="962">
        <f t="shared" ref="N110:O111" si="28">N111</f>
        <v>0</v>
      </c>
      <c r="O110" s="962">
        <f t="shared" si="28"/>
        <v>0</v>
      </c>
    </row>
    <row r="111" spans="1:15" hidden="1" x14ac:dyDescent="0.2">
      <c r="A111" s="312" t="s">
        <v>582</v>
      </c>
      <c r="B111" s="299" t="s">
        <v>567</v>
      </c>
      <c r="C111" s="293">
        <v>9</v>
      </c>
      <c r="D111" s="293">
        <v>4</v>
      </c>
      <c r="E111" s="860">
        <v>5201801</v>
      </c>
      <c r="F111" s="298">
        <v>610</v>
      </c>
      <c r="G111" s="960">
        <f>G112</f>
        <v>0</v>
      </c>
      <c r="H111" s="960">
        <f>H112</f>
        <v>0</v>
      </c>
      <c r="I111" s="954">
        <f t="shared" si="24"/>
        <v>0</v>
      </c>
      <c r="J111" s="960">
        <f>J112</f>
        <v>0</v>
      </c>
      <c r="K111" s="954">
        <f t="shared" si="25"/>
        <v>0</v>
      </c>
      <c r="L111" s="960">
        <f>L112</f>
        <v>0</v>
      </c>
      <c r="M111" s="954">
        <f t="shared" si="26"/>
        <v>0</v>
      </c>
      <c r="N111" s="962">
        <f t="shared" si="28"/>
        <v>0</v>
      </c>
      <c r="O111" s="962">
        <f t="shared" si="28"/>
        <v>0</v>
      </c>
    </row>
    <row r="112" spans="1:15" hidden="1" x14ac:dyDescent="0.2">
      <c r="A112" s="312" t="s">
        <v>584</v>
      </c>
      <c r="B112" s="299" t="s">
        <v>567</v>
      </c>
      <c r="C112" s="293">
        <v>9</v>
      </c>
      <c r="D112" s="293">
        <v>4</v>
      </c>
      <c r="E112" s="860">
        <v>5201801</v>
      </c>
      <c r="F112" s="298">
        <v>612</v>
      </c>
      <c r="G112" s="960"/>
      <c r="H112" s="960"/>
      <c r="I112" s="954">
        <f t="shared" si="24"/>
        <v>0</v>
      </c>
      <c r="J112" s="960"/>
      <c r="K112" s="954">
        <f t="shared" si="25"/>
        <v>0</v>
      </c>
      <c r="L112" s="960"/>
      <c r="M112" s="954">
        <f t="shared" si="26"/>
        <v>0</v>
      </c>
      <c r="N112" s="961"/>
      <c r="O112" s="961"/>
    </row>
    <row r="113" spans="1:15" ht="38.25" hidden="1" x14ac:dyDescent="0.2">
      <c r="A113" s="312" t="s">
        <v>609</v>
      </c>
      <c r="B113" s="299" t="s">
        <v>567</v>
      </c>
      <c r="C113" s="293">
        <v>9</v>
      </c>
      <c r="D113" s="293">
        <v>4</v>
      </c>
      <c r="E113" s="860">
        <v>5201802</v>
      </c>
      <c r="F113" s="298" t="s">
        <v>358</v>
      </c>
      <c r="G113" s="960">
        <f>G114</f>
        <v>0</v>
      </c>
      <c r="H113" s="960">
        <f>H114</f>
        <v>0</v>
      </c>
      <c r="I113" s="954">
        <f t="shared" si="24"/>
        <v>0</v>
      </c>
      <c r="J113" s="960">
        <f>J114</f>
        <v>0</v>
      </c>
      <c r="K113" s="954">
        <f t="shared" si="25"/>
        <v>0</v>
      </c>
      <c r="L113" s="960">
        <f>L114</f>
        <v>0</v>
      </c>
      <c r="M113" s="954">
        <f t="shared" si="26"/>
        <v>0</v>
      </c>
      <c r="N113" s="962">
        <f t="shared" ref="N113:O114" si="29">N114</f>
        <v>0</v>
      </c>
      <c r="O113" s="962">
        <f t="shared" si="29"/>
        <v>0</v>
      </c>
    </row>
    <row r="114" spans="1:15" hidden="1" x14ac:dyDescent="0.2">
      <c r="A114" s="312" t="s">
        <v>582</v>
      </c>
      <c r="B114" s="299" t="s">
        <v>567</v>
      </c>
      <c r="C114" s="293">
        <v>9</v>
      </c>
      <c r="D114" s="293">
        <v>4</v>
      </c>
      <c r="E114" s="860">
        <v>5201802</v>
      </c>
      <c r="F114" s="298">
        <v>610</v>
      </c>
      <c r="G114" s="960">
        <f>G115</f>
        <v>0</v>
      </c>
      <c r="H114" s="960">
        <f>H115</f>
        <v>0</v>
      </c>
      <c r="I114" s="954">
        <f t="shared" si="24"/>
        <v>0</v>
      </c>
      <c r="J114" s="960">
        <f>J115</f>
        <v>0</v>
      </c>
      <c r="K114" s="954">
        <f t="shared" si="25"/>
        <v>0</v>
      </c>
      <c r="L114" s="960">
        <f>L115</f>
        <v>0</v>
      </c>
      <c r="M114" s="954">
        <f t="shared" si="26"/>
        <v>0</v>
      </c>
      <c r="N114" s="962">
        <f t="shared" si="29"/>
        <v>0</v>
      </c>
      <c r="O114" s="962">
        <f t="shared" si="29"/>
        <v>0</v>
      </c>
    </row>
    <row r="115" spans="1:15" hidden="1" x14ac:dyDescent="0.2">
      <c r="A115" s="312" t="s">
        <v>584</v>
      </c>
      <c r="B115" s="299" t="s">
        <v>567</v>
      </c>
      <c r="C115" s="293">
        <v>9</v>
      </c>
      <c r="D115" s="293">
        <v>4</v>
      </c>
      <c r="E115" s="860">
        <v>5201802</v>
      </c>
      <c r="F115" s="298">
        <v>612</v>
      </c>
      <c r="G115" s="960"/>
      <c r="H115" s="960"/>
      <c r="I115" s="954">
        <f t="shared" si="24"/>
        <v>0</v>
      </c>
      <c r="J115" s="960"/>
      <c r="K115" s="954">
        <f t="shared" si="25"/>
        <v>0</v>
      </c>
      <c r="L115" s="960"/>
      <c r="M115" s="954">
        <f t="shared" si="26"/>
        <v>0</v>
      </c>
      <c r="N115" s="961"/>
      <c r="O115" s="961"/>
    </row>
    <row r="116" spans="1:15" s="869" customFormat="1" x14ac:dyDescent="0.2">
      <c r="A116" s="361" t="s">
        <v>367</v>
      </c>
      <c r="B116" s="355" t="s">
        <v>567</v>
      </c>
      <c r="C116" s="362">
        <v>10</v>
      </c>
      <c r="D116" s="362" t="s">
        <v>358</v>
      </c>
      <c r="E116" s="858" t="s">
        <v>358</v>
      </c>
      <c r="F116" s="758" t="s">
        <v>358</v>
      </c>
      <c r="G116" s="958">
        <f>SUM(G117+G124+G138)</f>
        <v>118896.4</v>
      </c>
      <c r="H116" s="958">
        <f>SUM(H117+H124+H138)</f>
        <v>0</v>
      </c>
      <c r="I116" s="954">
        <f>SUM(G116:H116)</f>
        <v>118896.4</v>
      </c>
      <c r="J116" s="958">
        <f>SUM(J117+J124+J138)</f>
        <v>0</v>
      </c>
      <c r="K116" s="954">
        <f>SUM(I116:J116)</f>
        <v>118896.4</v>
      </c>
      <c r="L116" s="958">
        <f>SUM(L117+L124+L138)</f>
        <v>500</v>
      </c>
      <c r="M116" s="954">
        <f>SUM(K116:L116)</f>
        <v>119396.4</v>
      </c>
      <c r="N116" s="959">
        <f>SUM(N117+N124+N138)</f>
        <v>120480.7</v>
      </c>
      <c r="O116" s="959">
        <f>SUM(O117+O124+O138)</f>
        <v>122568.9</v>
      </c>
    </row>
    <row r="117" spans="1:15" s="869" customFormat="1" ht="21.75" customHeight="1" x14ac:dyDescent="0.2">
      <c r="A117" s="361" t="s">
        <v>299</v>
      </c>
      <c r="B117" s="355" t="s">
        <v>567</v>
      </c>
      <c r="C117" s="362">
        <v>10</v>
      </c>
      <c r="D117" s="362">
        <v>3</v>
      </c>
      <c r="E117" s="858" t="s">
        <v>358</v>
      </c>
      <c r="F117" s="758" t="s">
        <v>358</v>
      </c>
      <c r="G117" s="958">
        <f>G118+G121</f>
        <v>33650.6</v>
      </c>
      <c r="H117" s="958">
        <f>SUM(H118+H121)</f>
        <v>0</v>
      </c>
      <c r="I117" s="954">
        <f>SUM(G117:H117)</f>
        <v>33650.6</v>
      </c>
      <c r="J117" s="958">
        <f>SUM(J118+J121)</f>
        <v>0</v>
      </c>
      <c r="K117" s="954">
        <f>SUM(I117:J117)</f>
        <v>33650.6</v>
      </c>
      <c r="L117" s="958">
        <f>SUM(L118+L121)</f>
        <v>500</v>
      </c>
      <c r="M117" s="954">
        <f>SUM(K117:L117)</f>
        <v>34150.6</v>
      </c>
      <c r="N117" s="959">
        <f>N118+N121</f>
        <v>35333</v>
      </c>
      <c r="O117" s="959">
        <f>O118+O121</f>
        <v>37099.800000000003</v>
      </c>
    </row>
    <row r="118" spans="1:15" s="869" customFormat="1" x14ac:dyDescent="0.2">
      <c r="A118" s="361" t="s">
        <v>614</v>
      </c>
      <c r="B118" s="355" t="s">
        <v>567</v>
      </c>
      <c r="C118" s="362">
        <v>10</v>
      </c>
      <c r="D118" s="362">
        <v>3</v>
      </c>
      <c r="E118" s="858">
        <v>5058005</v>
      </c>
      <c r="F118" s="758" t="s">
        <v>358</v>
      </c>
      <c r="G118" s="958">
        <f>G119</f>
        <v>13990.8</v>
      </c>
      <c r="H118" s="958">
        <f>H119</f>
        <v>0</v>
      </c>
      <c r="I118" s="954">
        <f t="shared" si="24"/>
        <v>13990.8</v>
      </c>
      <c r="J118" s="958">
        <f>J119</f>
        <v>0</v>
      </c>
      <c r="K118" s="954">
        <f t="shared" ref="K118:K122" si="30">SUM(I118:J118)</f>
        <v>13990.8</v>
      </c>
      <c r="L118" s="958">
        <f>L119</f>
        <v>500</v>
      </c>
      <c r="M118" s="954">
        <f t="shared" ref="M118:M122" si="31">SUM(K118:L118)</f>
        <v>14490.8</v>
      </c>
      <c r="N118" s="959">
        <f>N119</f>
        <v>14690.3</v>
      </c>
      <c r="O118" s="959">
        <f>O119</f>
        <v>15424.6</v>
      </c>
    </row>
    <row r="119" spans="1:15" x14ac:dyDescent="0.2">
      <c r="A119" s="312" t="s">
        <v>598</v>
      </c>
      <c r="B119" s="299" t="s">
        <v>567</v>
      </c>
      <c r="C119" s="293">
        <v>10</v>
      </c>
      <c r="D119" s="293">
        <v>3</v>
      </c>
      <c r="E119" s="860">
        <v>5058005</v>
      </c>
      <c r="F119" s="298">
        <v>620</v>
      </c>
      <c r="G119" s="960">
        <f>SUM(G120)</f>
        <v>13990.8</v>
      </c>
      <c r="H119" s="960">
        <f>SUM(H120)</f>
        <v>0</v>
      </c>
      <c r="I119" s="954">
        <f t="shared" si="24"/>
        <v>13990.8</v>
      </c>
      <c r="J119" s="960">
        <f>SUM(J120)</f>
        <v>0</v>
      </c>
      <c r="K119" s="954">
        <f t="shared" si="30"/>
        <v>13990.8</v>
      </c>
      <c r="L119" s="960">
        <f>SUM(L120)</f>
        <v>500</v>
      </c>
      <c r="M119" s="954">
        <f t="shared" si="31"/>
        <v>14490.8</v>
      </c>
      <c r="N119" s="962">
        <f>SUM(N120)</f>
        <v>14690.3</v>
      </c>
      <c r="O119" s="962">
        <f>SUM(O120)</f>
        <v>15424.6</v>
      </c>
    </row>
    <row r="120" spans="1:15" x14ac:dyDescent="0.2">
      <c r="A120" s="312" t="s">
        <v>600</v>
      </c>
      <c r="B120" s="299" t="s">
        <v>567</v>
      </c>
      <c r="C120" s="293">
        <v>10</v>
      </c>
      <c r="D120" s="293">
        <v>3</v>
      </c>
      <c r="E120" s="860">
        <v>5058005</v>
      </c>
      <c r="F120" s="298">
        <v>622</v>
      </c>
      <c r="G120" s="960">
        <v>13990.8</v>
      </c>
      <c r="H120" s="960"/>
      <c r="I120" s="954">
        <f t="shared" si="24"/>
        <v>13990.8</v>
      </c>
      <c r="J120" s="960"/>
      <c r="K120" s="954">
        <f t="shared" si="30"/>
        <v>13990.8</v>
      </c>
      <c r="L120" s="960">
        <v>500</v>
      </c>
      <c r="M120" s="954">
        <f t="shared" si="31"/>
        <v>14490.8</v>
      </c>
      <c r="N120" s="961">
        <v>14690.3</v>
      </c>
      <c r="O120" s="961">
        <v>15424.6</v>
      </c>
    </row>
    <row r="121" spans="1:15" s="869" customFormat="1" ht="25.5" x14ac:dyDescent="0.2">
      <c r="A121" s="361" t="s">
        <v>615</v>
      </c>
      <c r="B121" s="355" t="s">
        <v>567</v>
      </c>
      <c r="C121" s="362">
        <v>10</v>
      </c>
      <c r="D121" s="362">
        <v>3</v>
      </c>
      <c r="E121" s="858">
        <v>5055409</v>
      </c>
      <c r="F121" s="758" t="s">
        <v>358</v>
      </c>
      <c r="G121" s="958">
        <f>G122</f>
        <v>19659.8</v>
      </c>
      <c r="H121" s="958">
        <f>SUM(H122)</f>
        <v>0</v>
      </c>
      <c r="I121" s="954">
        <f t="shared" si="24"/>
        <v>19659.8</v>
      </c>
      <c r="J121" s="958">
        <f>SUM(J122)</f>
        <v>0</v>
      </c>
      <c r="K121" s="954">
        <f t="shared" si="30"/>
        <v>19659.8</v>
      </c>
      <c r="L121" s="958">
        <f>SUM(L122)</f>
        <v>0</v>
      </c>
      <c r="M121" s="954">
        <f t="shared" si="31"/>
        <v>19659.8</v>
      </c>
      <c r="N121" s="959">
        <f t="shared" ref="N121:O122" si="32">N122</f>
        <v>20642.7</v>
      </c>
      <c r="O121" s="959">
        <f t="shared" si="32"/>
        <v>21675.200000000001</v>
      </c>
    </row>
    <row r="122" spans="1:15" x14ac:dyDescent="0.2">
      <c r="A122" s="312" t="s">
        <v>616</v>
      </c>
      <c r="B122" s="299" t="s">
        <v>567</v>
      </c>
      <c r="C122" s="293">
        <v>10</v>
      </c>
      <c r="D122" s="293">
        <v>3</v>
      </c>
      <c r="E122" s="860">
        <v>5055409</v>
      </c>
      <c r="F122" s="298">
        <v>610</v>
      </c>
      <c r="G122" s="960">
        <f>G123</f>
        <v>19659.8</v>
      </c>
      <c r="H122" s="960">
        <f>SUM(H123)</f>
        <v>0</v>
      </c>
      <c r="I122" s="954">
        <f t="shared" si="24"/>
        <v>19659.8</v>
      </c>
      <c r="J122" s="960">
        <f>SUM(J123)</f>
        <v>0</v>
      </c>
      <c r="K122" s="954">
        <f t="shared" si="30"/>
        <v>19659.8</v>
      </c>
      <c r="L122" s="960">
        <f>SUM(L123)</f>
        <v>0</v>
      </c>
      <c r="M122" s="954">
        <f t="shared" si="31"/>
        <v>19659.8</v>
      </c>
      <c r="N122" s="962">
        <f t="shared" si="32"/>
        <v>20642.7</v>
      </c>
      <c r="O122" s="962">
        <f t="shared" si="32"/>
        <v>21675.200000000001</v>
      </c>
    </row>
    <row r="123" spans="1:15" x14ac:dyDescent="0.2">
      <c r="A123" s="312" t="s">
        <v>584</v>
      </c>
      <c r="B123" s="299" t="s">
        <v>567</v>
      </c>
      <c r="C123" s="293">
        <v>10</v>
      </c>
      <c r="D123" s="293">
        <v>3</v>
      </c>
      <c r="E123" s="860">
        <v>5055409</v>
      </c>
      <c r="F123" s="298">
        <v>612</v>
      </c>
      <c r="G123" s="960">
        <v>19659.8</v>
      </c>
      <c r="H123" s="960"/>
      <c r="I123" s="954">
        <f>SUM(G123:H123)</f>
        <v>19659.8</v>
      </c>
      <c r="J123" s="960"/>
      <c r="K123" s="954">
        <f>SUM(I123:J123)</f>
        <v>19659.8</v>
      </c>
      <c r="L123" s="960"/>
      <c r="M123" s="954">
        <f>SUM(K123:L123)</f>
        <v>19659.8</v>
      </c>
      <c r="N123" s="961">
        <v>20642.7</v>
      </c>
      <c r="O123" s="961">
        <v>21675.200000000001</v>
      </c>
    </row>
    <row r="124" spans="1:15" s="869" customFormat="1" x14ac:dyDescent="0.2">
      <c r="A124" s="361" t="s">
        <v>368</v>
      </c>
      <c r="B124" s="355" t="s">
        <v>567</v>
      </c>
      <c r="C124" s="362">
        <v>10</v>
      </c>
      <c r="D124" s="362">
        <v>4</v>
      </c>
      <c r="E124" s="858" t="s">
        <v>358</v>
      </c>
      <c r="F124" s="758"/>
      <c r="G124" s="958">
        <f>G125+G132+G135</f>
        <v>70060.2</v>
      </c>
      <c r="H124" s="958">
        <f>H125+H132+H135</f>
        <v>0</v>
      </c>
      <c r="I124" s="954">
        <f t="shared" si="24"/>
        <v>70060.2</v>
      </c>
      <c r="J124" s="958">
        <f>J125+J132+J135</f>
        <v>0</v>
      </c>
      <c r="K124" s="954">
        <f t="shared" ref="K124:K144" si="33">SUM(I124:J124)</f>
        <v>70060.2</v>
      </c>
      <c r="L124" s="958">
        <f>L125+L132+L135</f>
        <v>0</v>
      </c>
      <c r="M124" s="954">
        <f t="shared" ref="M124:M144" si="34">SUM(K124:L124)</f>
        <v>70060.2</v>
      </c>
      <c r="N124" s="959">
        <f>N125+N132+N135</f>
        <v>70094.3</v>
      </c>
      <c r="O124" s="959">
        <f>O125+O132+O135</f>
        <v>70415.7</v>
      </c>
    </row>
    <row r="125" spans="1:15" s="869" customFormat="1" ht="51" x14ac:dyDescent="0.2">
      <c r="A125" s="361" t="s">
        <v>623</v>
      </c>
      <c r="B125" s="355" t="s">
        <v>567</v>
      </c>
      <c r="C125" s="362">
        <v>10</v>
      </c>
      <c r="D125" s="362">
        <v>4</v>
      </c>
      <c r="E125" s="883"/>
      <c r="F125" s="758"/>
      <c r="G125" s="965">
        <f>G126+G128+G130</f>
        <v>68859</v>
      </c>
      <c r="H125" s="965">
        <f>H126+H128+H130</f>
        <v>0</v>
      </c>
      <c r="I125" s="954">
        <f t="shared" si="24"/>
        <v>68859</v>
      </c>
      <c r="J125" s="965">
        <f>J126+J128+J130</f>
        <v>0</v>
      </c>
      <c r="K125" s="954">
        <f t="shared" si="33"/>
        <v>68859</v>
      </c>
      <c r="L125" s="965">
        <f>L126+L128+L130</f>
        <v>0</v>
      </c>
      <c r="M125" s="954">
        <f t="shared" si="34"/>
        <v>68859</v>
      </c>
      <c r="N125" s="965">
        <f t="shared" ref="N125:O125" si="35">N126+N128+N130</f>
        <v>68859</v>
      </c>
      <c r="O125" s="965">
        <f t="shared" si="35"/>
        <v>68859</v>
      </c>
    </row>
    <row r="126" spans="1:15" x14ac:dyDescent="0.2">
      <c r="A126" s="312" t="s">
        <v>579</v>
      </c>
      <c r="B126" s="299" t="s">
        <v>567</v>
      </c>
      <c r="C126" s="293">
        <v>10</v>
      </c>
      <c r="D126" s="293">
        <v>4</v>
      </c>
      <c r="E126" s="884">
        <v>5201300</v>
      </c>
      <c r="F126" s="298">
        <v>240</v>
      </c>
      <c r="G126" s="964">
        <f>G127</f>
        <v>3373</v>
      </c>
      <c r="H126" s="964">
        <f>H127</f>
        <v>0</v>
      </c>
      <c r="I126" s="954">
        <f t="shared" si="24"/>
        <v>3373</v>
      </c>
      <c r="J126" s="964">
        <f>J127</f>
        <v>0</v>
      </c>
      <c r="K126" s="954">
        <f t="shared" si="33"/>
        <v>3373</v>
      </c>
      <c r="L126" s="964">
        <f>L127</f>
        <v>0</v>
      </c>
      <c r="M126" s="954">
        <f t="shared" si="34"/>
        <v>3373</v>
      </c>
      <c r="N126" s="961">
        <f>N127</f>
        <v>3373</v>
      </c>
      <c r="O126" s="961">
        <f>O127</f>
        <v>3373</v>
      </c>
    </row>
    <row r="127" spans="1:15" x14ac:dyDescent="0.2">
      <c r="A127" s="312" t="s">
        <v>580</v>
      </c>
      <c r="B127" s="299" t="s">
        <v>567</v>
      </c>
      <c r="C127" s="293">
        <v>10</v>
      </c>
      <c r="D127" s="293">
        <v>4</v>
      </c>
      <c r="E127" s="884">
        <v>5201300</v>
      </c>
      <c r="F127" s="298">
        <v>244</v>
      </c>
      <c r="G127" s="960">
        <v>3373</v>
      </c>
      <c r="H127" s="960"/>
      <c r="I127" s="954">
        <f t="shared" si="24"/>
        <v>3373</v>
      </c>
      <c r="J127" s="960"/>
      <c r="K127" s="954">
        <f t="shared" si="33"/>
        <v>3373</v>
      </c>
      <c r="L127" s="960"/>
      <c r="M127" s="954">
        <f t="shared" si="34"/>
        <v>3373</v>
      </c>
      <c r="N127" s="960">
        <v>3373</v>
      </c>
      <c r="O127" s="960">
        <v>3373</v>
      </c>
    </row>
    <row r="128" spans="1:15" x14ac:dyDescent="0.2">
      <c r="A128" s="312" t="s">
        <v>620</v>
      </c>
      <c r="B128" s="299" t="s">
        <v>567</v>
      </c>
      <c r="C128" s="293">
        <v>10</v>
      </c>
      <c r="D128" s="293">
        <v>4</v>
      </c>
      <c r="E128" s="884">
        <v>5201300</v>
      </c>
      <c r="F128" s="298">
        <v>310</v>
      </c>
      <c r="G128" s="960">
        <f>G129</f>
        <v>61568.800000000003</v>
      </c>
      <c r="H128" s="960">
        <f>H129</f>
        <v>0</v>
      </c>
      <c r="I128" s="954">
        <f t="shared" si="24"/>
        <v>61568.800000000003</v>
      </c>
      <c r="J128" s="960">
        <f>J129</f>
        <v>0</v>
      </c>
      <c r="K128" s="954">
        <f t="shared" si="33"/>
        <v>61568.800000000003</v>
      </c>
      <c r="L128" s="960">
        <f>L129</f>
        <v>0</v>
      </c>
      <c r="M128" s="954">
        <f t="shared" si="34"/>
        <v>61568.800000000003</v>
      </c>
      <c r="N128" s="962">
        <f>N129</f>
        <v>61568.800000000003</v>
      </c>
      <c r="O128" s="962">
        <f>O129</f>
        <v>61568.800000000003</v>
      </c>
    </row>
    <row r="129" spans="1:15" x14ac:dyDescent="0.2">
      <c r="A129" s="312" t="s">
        <v>621</v>
      </c>
      <c r="B129" s="299" t="s">
        <v>567</v>
      </c>
      <c r="C129" s="293">
        <v>10</v>
      </c>
      <c r="D129" s="293">
        <v>4</v>
      </c>
      <c r="E129" s="884">
        <v>5201300</v>
      </c>
      <c r="F129" s="298">
        <v>313</v>
      </c>
      <c r="G129" s="960">
        <v>61568.800000000003</v>
      </c>
      <c r="H129" s="960"/>
      <c r="I129" s="954">
        <f t="shared" si="24"/>
        <v>61568.800000000003</v>
      </c>
      <c r="J129" s="960"/>
      <c r="K129" s="954">
        <f t="shared" si="33"/>
        <v>61568.800000000003</v>
      </c>
      <c r="L129" s="960"/>
      <c r="M129" s="954">
        <f t="shared" si="34"/>
        <v>61568.800000000003</v>
      </c>
      <c r="N129" s="960">
        <v>61568.800000000003</v>
      </c>
      <c r="O129" s="960">
        <v>61568.800000000003</v>
      </c>
    </row>
    <row r="130" spans="1:15" x14ac:dyDescent="0.2">
      <c r="A130" s="312" t="s">
        <v>620</v>
      </c>
      <c r="B130" s="299" t="s">
        <v>567</v>
      </c>
      <c r="C130" s="293">
        <v>10</v>
      </c>
      <c r="D130" s="293">
        <v>4</v>
      </c>
      <c r="E130" s="884">
        <v>5140100</v>
      </c>
      <c r="F130" s="298">
        <v>310</v>
      </c>
      <c r="G130" s="960">
        <f>G131</f>
        <v>3917.2</v>
      </c>
      <c r="H130" s="960">
        <f>H131</f>
        <v>0</v>
      </c>
      <c r="I130" s="954">
        <f t="shared" si="24"/>
        <v>3917.2</v>
      </c>
      <c r="J130" s="960">
        <f>J131</f>
        <v>0</v>
      </c>
      <c r="K130" s="954">
        <f t="shared" si="33"/>
        <v>3917.2</v>
      </c>
      <c r="L130" s="960">
        <f>L131</f>
        <v>0</v>
      </c>
      <c r="M130" s="954">
        <f t="shared" si="34"/>
        <v>3917.2</v>
      </c>
      <c r="N130" s="962">
        <f>N131</f>
        <v>3917.2</v>
      </c>
      <c r="O130" s="962">
        <f>O131</f>
        <v>3917.2</v>
      </c>
    </row>
    <row r="131" spans="1:15" x14ac:dyDescent="0.2">
      <c r="A131" s="312" t="s">
        <v>621</v>
      </c>
      <c r="B131" s="299" t="s">
        <v>567</v>
      </c>
      <c r="C131" s="293">
        <v>10</v>
      </c>
      <c r="D131" s="293">
        <v>4</v>
      </c>
      <c r="E131" s="884">
        <v>5140100</v>
      </c>
      <c r="F131" s="298">
        <v>313</v>
      </c>
      <c r="G131" s="961">
        <v>3917.2</v>
      </c>
      <c r="H131" s="961"/>
      <c r="I131" s="954">
        <f t="shared" si="24"/>
        <v>3917.2</v>
      </c>
      <c r="J131" s="961"/>
      <c r="K131" s="954">
        <f t="shared" si="33"/>
        <v>3917.2</v>
      </c>
      <c r="L131" s="961"/>
      <c r="M131" s="954">
        <f t="shared" si="34"/>
        <v>3917.2</v>
      </c>
      <c r="N131" s="961">
        <v>3917.2</v>
      </c>
      <c r="O131" s="961">
        <v>3917.2</v>
      </c>
    </row>
    <row r="132" spans="1:15" s="869" customFormat="1" ht="25.5" x14ac:dyDescent="0.2">
      <c r="A132" s="361" t="s">
        <v>1046</v>
      </c>
      <c r="B132" s="355" t="s">
        <v>567</v>
      </c>
      <c r="C132" s="362">
        <v>10</v>
      </c>
      <c r="D132" s="362">
        <v>4</v>
      </c>
      <c r="E132" s="883">
        <v>5140100</v>
      </c>
      <c r="F132" s="758"/>
      <c r="G132" s="958">
        <f>G133</f>
        <v>553.9</v>
      </c>
      <c r="H132" s="958">
        <f>H133</f>
        <v>0</v>
      </c>
      <c r="I132" s="954">
        <f t="shared" si="24"/>
        <v>553.9</v>
      </c>
      <c r="J132" s="958">
        <f>J133</f>
        <v>0</v>
      </c>
      <c r="K132" s="954">
        <f t="shared" si="33"/>
        <v>553.9</v>
      </c>
      <c r="L132" s="958">
        <f>L133</f>
        <v>0</v>
      </c>
      <c r="M132" s="954">
        <f t="shared" si="34"/>
        <v>553.9</v>
      </c>
      <c r="N132" s="959">
        <f t="shared" ref="N132:O133" si="36">N133</f>
        <v>555.70000000000005</v>
      </c>
      <c r="O132" s="959">
        <f t="shared" si="36"/>
        <v>839.8</v>
      </c>
    </row>
    <row r="133" spans="1:15" x14ac:dyDescent="0.2">
      <c r="A133" s="312" t="s">
        <v>612</v>
      </c>
      <c r="B133" s="299" t="s">
        <v>567</v>
      </c>
      <c r="C133" s="293">
        <v>10</v>
      </c>
      <c r="D133" s="293">
        <v>4</v>
      </c>
      <c r="E133" s="860">
        <v>5140100</v>
      </c>
      <c r="F133" s="298">
        <v>320</v>
      </c>
      <c r="G133" s="960">
        <f>G134</f>
        <v>553.9</v>
      </c>
      <c r="H133" s="960">
        <f>H134</f>
        <v>0</v>
      </c>
      <c r="I133" s="954">
        <f t="shared" si="24"/>
        <v>553.9</v>
      </c>
      <c r="J133" s="960">
        <f>J134</f>
        <v>0</v>
      </c>
      <c r="K133" s="954">
        <f t="shared" si="33"/>
        <v>553.9</v>
      </c>
      <c r="L133" s="960">
        <f>L134</f>
        <v>0</v>
      </c>
      <c r="M133" s="954">
        <f t="shared" si="34"/>
        <v>553.9</v>
      </c>
      <c r="N133" s="962">
        <f t="shared" si="36"/>
        <v>555.70000000000005</v>
      </c>
      <c r="O133" s="962">
        <f t="shared" si="36"/>
        <v>839.8</v>
      </c>
    </row>
    <row r="134" spans="1:15" ht="25.5" x14ac:dyDescent="0.2">
      <c r="A134" s="312" t="s">
        <v>625</v>
      </c>
      <c r="B134" s="299" t="s">
        <v>567</v>
      </c>
      <c r="C134" s="293">
        <v>10</v>
      </c>
      <c r="D134" s="293">
        <v>4</v>
      </c>
      <c r="E134" s="860">
        <v>5140100</v>
      </c>
      <c r="F134" s="298">
        <v>321</v>
      </c>
      <c r="G134" s="960">
        <v>553.9</v>
      </c>
      <c r="H134" s="960"/>
      <c r="I134" s="954">
        <f t="shared" si="24"/>
        <v>553.9</v>
      </c>
      <c r="J134" s="960"/>
      <c r="K134" s="954">
        <f t="shared" si="33"/>
        <v>553.9</v>
      </c>
      <c r="L134" s="960"/>
      <c r="M134" s="954">
        <f t="shared" si="34"/>
        <v>553.9</v>
      </c>
      <c r="N134" s="961">
        <v>555.70000000000005</v>
      </c>
      <c r="O134" s="961">
        <v>839.8</v>
      </c>
    </row>
    <row r="135" spans="1:15" s="869" customFormat="1" ht="25.5" x14ac:dyDescent="0.2">
      <c r="A135" s="361" t="s">
        <v>618</v>
      </c>
      <c r="B135" s="355" t="s">
        <v>567</v>
      </c>
      <c r="C135" s="362">
        <v>10</v>
      </c>
      <c r="D135" s="362">
        <v>4</v>
      </c>
      <c r="E135" s="858">
        <v>5050502</v>
      </c>
      <c r="F135" s="758" t="s">
        <v>358</v>
      </c>
      <c r="G135" s="958">
        <f>G136</f>
        <v>647.29999999999995</v>
      </c>
      <c r="H135" s="958">
        <f>H136</f>
        <v>0</v>
      </c>
      <c r="I135" s="954">
        <f t="shared" si="24"/>
        <v>647.29999999999995</v>
      </c>
      <c r="J135" s="958">
        <f>J136</f>
        <v>0</v>
      </c>
      <c r="K135" s="954">
        <f t="shared" si="33"/>
        <v>647.29999999999995</v>
      </c>
      <c r="L135" s="958">
        <f>L136</f>
        <v>0</v>
      </c>
      <c r="M135" s="954">
        <f t="shared" si="34"/>
        <v>647.29999999999995</v>
      </c>
      <c r="N135" s="959">
        <f>N136</f>
        <v>679.6</v>
      </c>
      <c r="O135" s="959">
        <f>O136</f>
        <v>716.9</v>
      </c>
    </row>
    <row r="136" spans="1:15" x14ac:dyDescent="0.2">
      <c r="A136" s="312" t="s">
        <v>620</v>
      </c>
      <c r="B136" s="299" t="s">
        <v>567</v>
      </c>
      <c r="C136" s="293">
        <v>10</v>
      </c>
      <c r="D136" s="293">
        <v>4</v>
      </c>
      <c r="E136" s="860">
        <v>5050502</v>
      </c>
      <c r="F136" s="298">
        <v>310</v>
      </c>
      <c r="G136" s="960">
        <f>SUM(G137)</f>
        <v>647.29999999999995</v>
      </c>
      <c r="H136" s="960">
        <f>SUM(H137)</f>
        <v>0</v>
      </c>
      <c r="I136" s="954">
        <f t="shared" si="24"/>
        <v>647.29999999999995</v>
      </c>
      <c r="J136" s="960">
        <f>SUM(J137)</f>
        <v>0</v>
      </c>
      <c r="K136" s="954">
        <f t="shared" si="33"/>
        <v>647.29999999999995</v>
      </c>
      <c r="L136" s="960">
        <f>SUM(L137)</f>
        <v>0</v>
      </c>
      <c r="M136" s="954">
        <f t="shared" si="34"/>
        <v>647.29999999999995</v>
      </c>
      <c r="N136" s="962">
        <f>SUM(N137)</f>
        <v>679.6</v>
      </c>
      <c r="O136" s="962">
        <f>SUM(O137)</f>
        <v>716.9</v>
      </c>
    </row>
    <row r="137" spans="1:15" x14ac:dyDescent="0.2">
      <c r="A137" s="312" t="s">
        <v>621</v>
      </c>
      <c r="B137" s="299" t="s">
        <v>567</v>
      </c>
      <c r="C137" s="293">
        <v>10</v>
      </c>
      <c r="D137" s="293">
        <v>4</v>
      </c>
      <c r="E137" s="860">
        <v>5050502</v>
      </c>
      <c r="F137" s="298">
        <v>313</v>
      </c>
      <c r="G137" s="960">
        <v>647.29999999999995</v>
      </c>
      <c r="H137" s="960"/>
      <c r="I137" s="954">
        <f t="shared" si="24"/>
        <v>647.29999999999995</v>
      </c>
      <c r="J137" s="960"/>
      <c r="K137" s="954">
        <f t="shared" si="33"/>
        <v>647.29999999999995</v>
      </c>
      <c r="L137" s="960"/>
      <c r="M137" s="954">
        <f t="shared" si="34"/>
        <v>647.29999999999995</v>
      </c>
      <c r="N137" s="961">
        <v>679.6</v>
      </c>
      <c r="O137" s="961">
        <v>716.9</v>
      </c>
    </row>
    <row r="138" spans="1:15" s="869" customFormat="1" x14ac:dyDescent="0.2">
      <c r="A138" s="361" t="s">
        <v>369</v>
      </c>
      <c r="B138" s="355" t="s">
        <v>567</v>
      </c>
      <c r="C138" s="362">
        <v>10</v>
      </c>
      <c r="D138" s="362">
        <v>6</v>
      </c>
      <c r="E138" s="858" t="s">
        <v>358</v>
      </c>
      <c r="F138" s="758" t="s">
        <v>358</v>
      </c>
      <c r="G138" s="958">
        <f>G139</f>
        <v>15185.6</v>
      </c>
      <c r="H138" s="958">
        <f>H139</f>
        <v>0</v>
      </c>
      <c r="I138" s="954">
        <f t="shared" si="24"/>
        <v>15185.6</v>
      </c>
      <c r="J138" s="958">
        <f>J139</f>
        <v>0</v>
      </c>
      <c r="K138" s="954">
        <f t="shared" si="33"/>
        <v>15185.6</v>
      </c>
      <c r="L138" s="958">
        <f>L139</f>
        <v>0</v>
      </c>
      <c r="M138" s="954">
        <f t="shared" si="34"/>
        <v>15185.6</v>
      </c>
      <c r="N138" s="959">
        <f>N139</f>
        <v>15053.4</v>
      </c>
      <c r="O138" s="959">
        <f>O139</f>
        <v>15053.4</v>
      </c>
    </row>
    <row r="139" spans="1:15" s="869" customFormat="1" x14ac:dyDescent="0.2">
      <c r="A139" s="361" t="s">
        <v>627</v>
      </c>
      <c r="B139" s="355" t="s">
        <v>567</v>
      </c>
      <c r="C139" s="362">
        <v>10</v>
      </c>
      <c r="D139" s="362">
        <v>6</v>
      </c>
      <c r="E139" s="858">
        <v>20400</v>
      </c>
      <c r="F139" s="758" t="s">
        <v>358</v>
      </c>
      <c r="G139" s="958">
        <f>G140+G143</f>
        <v>15185.6</v>
      </c>
      <c r="H139" s="958">
        <f>H140+H143</f>
        <v>0</v>
      </c>
      <c r="I139" s="954">
        <f t="shared" si="24"/>
        <v>15185.6</v>
      </c>
      <c r="J139" s="958">
        <f>J140+J143</f>
        <v>0</v>
      </c>
      <c r="K139" s="954">
        <f t="shared" si="33"/>
        <v>15185.6</v>
      </c>
      <c r="L139" s="958">
        <f>L140+L143</f>
        <v>0</v>
      </c>
      <c r="M139" s="954">
        <f t="shared" si="34"/>
        <v>15185.6</v>
      </c>
      <c r="N139" s="959">
        <f>N140+N143</f>
        <v>15053.4</v>
      </c>
      <c r="O139" s="959">
        <f>O140+O143</f>
        <v>15053.4</v>
      </c>
    </row>
    <row r="140" spans="1:15" x14ac:dyDescent="0.2">
      <c r="A140" s="312" t="s">
        <v>956</v>
      </c>
      <c r="B140" s="299" t="s">
        <v>567</v>
      </c>
      <c r="C140" s="293">
        <v>10</v>
      </c>
      <c r="D140" s="293">
        <v>6</v>
      </c>
      <c r="E140" s="860">
        <v>20400</v>
      </c>
      <c r="F140" s="298">
        <v>120</v>
      </c>
      <c r="G140" s="960">
        <f>SUM(G141:G142)</f>
        <v>13607.1</v>
      </c>
      <c r="H140" s="960">
        <f>SUM(H141:H142)</f>
        <v>0</v>
      </c>
      <c r="I140" s="954">
        <f t="shared" si="24"/>
        <v>13607.1</v>
      </c>
      <c r="J140" s="960">
        <f>SUM(J141:J142)</f>
        <v>0</v>
      </c>
      <c r="K140" s="954">
        <f t="shared" si="33"/>
        <v>13607.1</v>
      </c>
      <c r="L140" s="960">
        <f>SUM(L141:L142)</f>
        <v>0</v>
      </c>
      <c r="M140" s="954">
        <f t="shared" si="34"/>
        <v>13607.1</v>
      </c>
      <c r="N140" s="962">
        <f>SUM(N141:N142)</f>
        <v>13080</v>
      </c>
      <c r="O140" s="962">
        <f>SUM(O141:O142)</f>
        <v>13080</v>
      </c>
    </row>
    <row r="141" spans="1:15" x14ac:dyDescent="0.2">
      <c r="A141" s="312" t="s">
        <v>559</v>
      </c>
      <c r="B141" s="299" t="s">
        <v>567</v>
      </c>
      <c r="C141" s="293">
        <v>10</v>
      </c>
      <c r="D141" s="293">
        <v>6</v>
      </c>
      <c r="E141" s="860">
        <v>20400</v>
      </c>
      <c r="F141" s="298">
        <v>121</v>
      </c>
      <c r="G141" s="960">
        <v>13495.1</v>
      </c>
      <c r="H141" s="960"/>
      <c r="I141" s="954">
        <f t="shared" si="24"/>
        <v>13495.1</v>
      </c>
      <c r="J141" s="960"/>
      <c r="K141" s="954">
        <f t="shared" si="33"/>
        <v>13495.1</v>
      </c>
      <c r="L141" s="960"/>
      <c r="M141" s="954">
        <f t="shared" si="34"/>
        <v>13495.1</v>
      </c>
      <c r="N141" s="960">
        <v>12920.5</v>
      </c>
      <c r="O141" s="960">
        <v>12920.5</v>
      </c>
    </row>
    <row r="142" spans="1:15" x14ac:dyDescent="0.2">
      <c r="A142" s="312" t="s">
        <v>560</v>
      </c>
      <c r="B142" s="299" t="s">
        <v>567</v>
      </c>
      <c r="C142" s="293">
        <v>10</v>
      </c>
      <c r="D142" s="293">
        <v>6</v>
      </c>
      <c r="E142" s="860">
        <v>20400</v>
      </c>
      <c r="F142" s="298">
        <v>122</v>
      </c>
      <c r="G142" s="961">
        <v>112</v>
      </c>
      <c r="H142" s="961"/>
      <c r="I142" s="954">
        <f t="shared" si="24"/>
        <v>112</v>
      </c>
      <c r="J142" s="961"/>
      <c r="K142" s="954">
        <f t="shared" si="33"/>
        <v>112</v>
      </c>
      <c r="L142" s="961"/>
      <c r="M142" s="954">
        <f t="shared" si="34"/>
        <v>112</v>
      </c>
      <c r="N142" s="961">
        <v>159.5</v>
      </c>
      <c r="O142" s="961">
        <v>159.5</v>
      </c>
    </row>
    <row r="143" spans="1:15" x14ac:dyDescent="0.2">
      <c r="A143" s="312" t="s">
        <v>562</v>
      </c>
      <c r="B143" s="299" t="s">
        <v>567</v>
      </c>
      <c r="C143" s="293">
        <v>10</v>
      </c>
      <c r="D143" s="293">
        <v>6</v>
      </c>
      <c r="E143" s="860">
        <v>20400</v>
      </c>
      <c r="F143" s="298">
        <v>240</v>
      </c>
      <c r="G143" s="960">
        <f>SUM(G144:G145)</f>
        <v>1578.5</v>
      </c>
      <c r="H143" s="960">
        <f>SUM(H144:H145)</f>
        <v>0</v>
      </c>
      <c r="I143" s="954">
        <f t="shared" si="24"/>
        <v>1578.5</v>
      </c>
      <c r="J143" s="960">
        <f>SUM(J144:J145)</f>
        <v>0</v>
      </c>
      <c r="K143" s="954">
        <f t="shared" si="33"/>
        <v>1578.5</v>
      </c>
      <c r="L143" s="960">
        <f>SUM(L144:L145)</f>
        <v>0</v>
      </c>
      <c r="M143" s="954">
        <f t="shared" si="34"/>
        <v>1578.5</v>
      </c>
      <c r="N143" s="962">
        <f>SUM(N144:N145)</f>
        <v>1973.4</v>
      </c>
      <c r="O143" s="962">
        <f>SUM(O144:O145)</f>
        <v>1973.4</v>
      </c>
    </row>
    <row r="144" spans="1:15" x14ac:dyDescent="0.2">
      <c r="A144" s="312" t="s">
        <v>1042</v>
      </c>
      <c r="B144" s="299" t="s">
        <v>567</v>
      </c>
      <c r="C144" s="293">
        <v>10</v>
      </c>
      <c r="D144" s="293">
        <v>6</v>
      </c>
      <c r="E144" s="860">
        <v>20400</v>
      </c>
      <c r="F144" s="298">
        <v>242</v>
      </c>
      <c r="G144" s="960">
        <v>173.1</v>
      </c>
      <c r="H144" s="960"/>
      <c r="I144" s="954">
        <f t="shared" si="24"/>
        <v>173.1</v>
      </c>
      <c r="J144" s="960"/>
      <c r="K144" s="954">
        <f t="shared" si="33"/>
        <v>173.1</v>
      </c>
      <c r="L144" s="960"/>
      <c r="M144" s="954">
        <f t="shared" si="34"/>
        <v>173.1</v>
      </c>
      <c r="N144" s="960">
        <v>290.60000000000002</v>
      </c>
      <c r="O144" s="960">
        <v>290.60000000000002</v>
      </c>
    </row>
    <row r="145" spans="1:15" s="877" customFormat="1" x14ac:dyDescent="0.2">
      <c r="A145" s="312" t="s">
        <v>580</v>
      </c>
      <c r="B145" s="299" t="s">
        <v>567</v>
      </c>
      <c r="C145" s="293">
        <v>10</v>
      </c>
      <c r="D145" s="293">
        <v>6</v>
      </c>
      <c r="E145" s="860">
        <v>20400</v>
      </c>
      <c r="F145" s="298">
        <v>244</v>
      </c>
      <c r="G145" s="960">
        <v>1405.4</v>
      </c>
      <c r="H145" s="960"/>
      <c r="I145" s="954">
        <f>SUM(G145:H145)</f>
        <v>1405.4</v>
      </c>
      <c r="J145" s="960"/>
      <c r="K145" s="954">
        <f>SUM(I145:J145)</f>
        <v>1405.4</v>
      </c>
      <c r="L145" s="960"/>
      <c r="M145" s="954">
        <f>SUM(K145:L145)</f>
        <v>1405.4</v>
      </c>
      <c r="N145" s="960">
        <v>1682.8</v>
      </c>
      <c r="O145" s="960">
        <v>1682.8</v>
      </c>
    </row>
    <row r="146" spans="1:15" ht="13.5" x14ac:dyDescent="0.25">
      <c r="A146" s="878" t="s">
        <v>630</v>
      </c>
      <c r="B146" s="879" t="s">
        <v>631</v>
      </c>
      <c r="C146" s="880" t="s">
        <v>358</v>
      </c>
      <c r="D146" s="880" t="s">
        <v>358</v>
      </c>
      <c r="E146" s="885" t="s">
        <v>358</v>
      </c>
      <c r="F146" s="882" t="s">
        <v>358</v>
      </c>
      <c r="G146" s="956">
        <f>SUM(G151+G147)</f>
        <v>16334.7</v>
      </c>
      <c r="H146" s="956">
        <f>SUM(H151+H147)</f>
        <v>0</v>
      </c>
      <c r="I146" s="954">
        <f t="shared" si="24"/>
        <v>16334.7</v>
      </c>
      <c r="J146" s="956">
        <f>SUM(J151+J147)</f>
        <v>0</v>
      </c>
      <c r="K146" s="954">
        <f t="shared" ref="K146:K153" si="37">SUM(I146:J146)</f>
        <v>16334.7</v>
      </c>
      <c r="L146" s="956">
        <f>SUM(L151+L147)</f>
        <v>0</v>
      </c>
      <c r="M146" s="954">
        <f t="shared" ref="M146:M153" si="38">SUM(K146:L146)</f>
        <v>16334.7</v>
      </c>
      <c r="N146" s="957">
        <f>SUM(N151)</f>
        <v>10840.900000000001</v>
      </c>
      <c r="O146" s="957">
        <f>SUM(O151)</f>
        <v>10840.900000000001</v>
      </c>
    </row>
    <row r="147" spans="1:15" ht="13.5" hidden="1" x14ac:dyDescent="0.25">
      <c r="A147" s="361" t="s">
        <v>362</v>
      </c>
      <c r="B147" s="355" t="s">
        <v>631</v>
      </c>
      <c r="C147" s="880">
        <v>5</v>
      </c>
      <c r="D147" s="880"/>
      <c r="E147" s="885"/>
      <c r="F147" s="882"/>
      <c r="G147" s="956">
        <f>G148</f>
        <v>0</v>
      </c>
      <c r="H147" s="956">
        <f>H148</f>
        <v>0</v>
      </c>
      <c r="I147" s="954">
        <f t="shared" si="24"/>
        <v>0</v>
      </c>
      <c r="J147" s="956">
        <f>J148</f>
        <v>0</v>
      </c>
      <c r="K147" s="954">
        <f t="shared" si="37"/>
        <v>0</v>
      </c>
      <c r="L147" s="956">
        <f>L148</f>
        <v>0</v>
      </c>
      <c r="M147" s="954">
        <f t="shared" si="38"/>
        <v>0</v>
      </c>
      <c r="N147" s="957"/>
      <c r="O147" s="957"/>
    </row>
    <row r="148" spans="1:15" ht="13.5" hidden="1" x14ac:dyDescent="0.25">
      <c r="A148" s="886" t="s">
        <v>1179</v>
      </c>
      <c r="B148" s="355" t="s">
        <v>631</v>
      </c>
      <c r="C148" s="362">
        <v>5</v>
      </c>
      <c r="D148" s="362">
        <v>5</v>
      </c>
      <c r="E148" s="885"/>
      <c r="F148" s="882"/>
      <c r="G148" s="959">
        <f t="shared" ref="G148:L149" si="39">G149</f>
        <v>0</v>
      </c>
      <c r="H148" s="959">
        <f t="shared" si="39"/>
        <v>0</v>
      </c>
      <c r="I148" s="954">
        <f t="shared" si="24"/>
        <v>0</v>
      </c>
      <c r="J148" s="959">
        <f t="shared" si="39"/>
        <v>0</v>
      </c>
      <c r="K148" s="954">
        <f t="shared" si="37"/>
        <v>0</v>
      </c>
      <c r="L148" s="959">
        <f t="shared" si="39"/>
        <v>0</v>
      </c>
      <c r="M148" s="954">
        <f t="shared" si="38"/>
        <v>0</v>
      </c>
      <c r="N148" s="959">
        <f t="shared" ref="N148:O148" si="40">N149</f>
        <v>0</v>
      </c>
      <c r="O148" s="959">
        <f t="shared" si="40"/>
        <v>0</v>
      </c>
    </row>
    <row r="149" spans="1:15" ht="25.5" hidden="1" x14ac:dyDescent="0.2">
      <c r="A149" s="315" t="s">
        <v>1180</v>
      </c>
      <c r="B149" s="299" t="s">
        <v>631</v>
      </c>
      <c r="C149" s="293">
        <v>5</v>
      </c>
      <c r="D149" s="293">
        <v>5</v>
      </c>
      <c r="E149" s="860">
        <v>5222708</v>
      </c>
      <c r="F149" s="298"/>
      <c r="G149" s="962">
        <f t="shared" si="39"/>
        <v>0</v>
      </c>
      <c r="H149" s="962">
        <f t="shared" si="39"/>
        <v>0</v>
      </c>
      <c r="I149" s="954">
        <f t="shared" si="24"/>
        <v>0</v>
      </c>
      <c r="J149" s="962">
        <f t="shared" si="39"/>
        <v>0</v>
      </c>
      <c r="K149" s="954">
        <f t="shared" si="37"/>
        <v>0</v>
      </c>
      <c r="L149" s="962">
        <f t="shared" si="39"/>
        <v>0</v>
      </c>
      <c r="M149" s="954">
        <f t="shared" si="38"/>
        <v>0</v>
      </c>
      <c r="N149" s="962"/>
      <c r="O149" s="962"/>
    </row>
    <row r="150" spans="1:15" hidden="1" x14ac:dyDescent="0.2">
      <c r="A150" s="312" t="s">
        <v>580</v>
      </c>
      <c r="B150" s="299" t="s">
        <v>631</v>
      </c>
      <c r="C150" s="293">
        <v>5</v>
      </c>
      <c r="D150" s="293">
        <v>5</v>
      </c>
      <c r="E150" s="860">
        <v>5222708</v>
      </c>
      <c r="F150" s="298">
        <v>244</v>
      </c>
      <c r="G150" s="960"/>
      <c r="H150" s="960"/>
      <c r="I150" s="954">
        <f t="shared" si="24"/>
        <v>0</v>
      </c>
      <c r="J150" s="960"/>
      <c r="K150" s="954">
        <f t="shared" si="37"/>
        <v>0</v>
      </c>
      <c r="L150" s="960"/>
      <c r="M150" s="954">
        <f t="shared" si="38"/>
        <v>0</v>
      </c>
      <c r="N150" s="962"/>
      <c r="O150" s="962"/>
    </row>
    <row r="151" spans="1:15" s="869" customFormat="1" x14ac:dyDescent="0.2">
      <c r="A151" s="361" t="s">
        <v>367</v>
      </c>
      <c r="B151" s="355" t="s">
        <v>631</v>
      </c>
      <c r="C151" s="362">
        <v>10</v>
      </c>
      <c r="D151" s="362" t="s">
        <v>358</v>
      </c>
      <c r="E151" s="858" t="s">
        <v>358</v>
      </c>
      <c r="F151" s="758" t="s">
        <v>358</v>
      </c>
      <c r="G151" s="958">
        <f>SUM(G152+G159)</f>
        <v>16334.7</v>
      </c>
      <c r="H151" s="958">
        <f>SUM(H152+H159)</f>
        <v>0</v>
      </c>
      <c r="I151" s="954">
        <f t="shared" si="24"/>
        <v>16334.7</v>
      </c>
      <c r="J151" s="958">
        <f>SUM(J152+J159)</f>
        <v>0</v>
      </c>
      <c r="K151" s="954">
        <f t="shared" si="37"/>
        <v>16334.7</v>
      </c>
      <c r="L151" s="958">
        <f>SUM(L152+L159)</f>
        <v>0</v>
      </c>
      <c r="M151" s="954">
        <f t="shared" si="38"/>
        <v>16334.7</v>
      </c>
      <c r="N151" s="959">
        <f>SUM(N152+N159)</f>
        <v>10840.900000000001</v>
      </c>
      <c r="O151" s="959">
        <f>SUM(O152+O159)</f>
        <v>10840.900000000001</v>
      </c>
    </row>
    <row r="152" spans="1:15" s="869" customFormat="1" x14ac:dyDescent="0.2">
      <c r="A152" s="361" t="s">
        <v>299</v>
      </c>
      <c r="B152" s="355" t="s">
        <v>631</v>
      </c>
      <c r="C152" s="362">
        <v>10</v>
      </c>
      <c r="D152" s="362">
        <v>3</v>
      </c>
      <c r="E152" s="858" t="s">
        <v>358</v>
      </c>
      <c r="F152" s="758" t="s">
        <v>358</v>
      </c>
      <c r="G152" s="958">
        <f>G153+G156</f>
        <v>10987.4</v>
      </c>
      <c r="H152" s="958">
        <f>H153+H156</f>
        <v>0</v>
      </c>
      <c r="I152" s="954">
        <f t="shared" si="24"/>
        <v>10987.4</v>
      </c>
      <c r="J152" s="958">
        <f>J153+J156</f>
        <v>0</v>
      </c>
      <c r="K152" s="954">
        <f t="shared" si="37"/>
        <v>10987.4</v>
      </c>
      <c r="L152" s="958">
        <f>L153+L156</f>
        <v>0</v>
      </c>
      <c r="M152" s="954">
        <f t="shared" si="38"/>
        <v>10987.4</v>
      </c>
      <c r="N152" s="959">
        <f>N153+N156</f>
        <v>5493.6</v>
      </c>
      <c r="O152" s="959">
        <f>O153+O156</f>
        <v>5493.6</v>
      </c>
    </row>
    <row r="153" spans="1:15" s="869" customFormat="1" ht="51" x14ac:dyDescent="0.2">
      <c r="A153" s="361" t="s">
        <v>633</v>
      </c>
      <c r="B153" s="355" t="s">
        <v>631</v>
      </c>
      <c r="C153" s="362">
        <v>10</v>
      </c>
      <c r="D153" s="362">
        <v>3</v>
      </c>
      <c r="E153" s="858">
        <v>5053401</v>
      </c>
      <c r="F153" s="758" t="s">
        <v>358</v>
      </c>
      <c r="G153" s="958">
        <f>G154</f>
        <v>3769.4</v>
      </c>
      <c r="H153" s="958">
        <f>H154</f>
        <v>0</v>
      </c>
      <c r="I153" s="954">
        <f t="shared" si="24"/>
        <v>3769.4</v>
      </c>
      <c r="J153" s="958">
        <f>J154</f>
        <v>0</v>
      </c>
      <c r="K153" s="954">
        <f t="shared" si="37"/>
        <v>3769.4</v>
      </c>
      <c r="L153" s="958">
        <f>L154</f>
        <v>0</v>
      </c>
      <c r="M153" s="954">
        <f t="shared" si="38"/>
        <v>3769.4</v>
      </c>
      <c r="N153" s="959">
        <f t="shared" ref="N153:O154" si="41">N154</f>
        <v>0</v>
      </c>
      <c r="O153" s="959">
        <f t="shared" si="41"/>
        <v>0</v>
      </c>
    </row>
    <row r="154" spans="1:15" x14ac:dyDescent="0.2">
      <c r="A154" s="312" t="s">
        <v>612</v>
      </c>
      <c r="B154" s="299" t="s">
        <v>631</v>
      </c>
      <c r="C154" s="293">
        <v>10</v>
      </c>
      <c r="D154" s="293">
        <v>3</v>
      </c>
      <c r="E154" s="860">
        <v>5053401</v>
      </c>
      <c r="F154" s="298">
        <v>320</v>
      </c>
      <c r="G154" s="960">
        <f>G155</f>
        <v>3769.4</v>
      </c>
      <c r="H154" s="960">
        <f>H155</f>
        <v>0</v>
      </c>
      <c r="I154" s="954">
        <f t="shared" ref="I154:I219" si="42">SUM(G154:H154)</f>
        <v>3769.4</v>
      </c>
      <c r="J154" s="960">
        <f>J155</f>
        <v>0</v>
      </c>
      <c r="K154" s="954">
        <f t="shared" ref="K154:K172" si="43">SUM(I154:J154)</f>
        <v>3769.4</v>
      </c>
      <c r="L154" s="960">
        <f>L155</f>
        <v>0</v>
      </c>
      <c r="M154" s="954">
        <f t="shared" ref="M154:M172" si="44">SUM(K154:L154)</f>
        <v>3769.4</v>
      </c>
      <c r="N154" s="962">
        <f t="shared" si="41"/>
        <v>0</v>
      </c>
      <c r="O154" s="962">
        <f t="shared" si="41"/>
        <v>0</v>
      </c>
    </row>
    <row r="155" spans="1:15" x14ac:dyDescent="0.2">
      <c r="A155" s="312" t="s">
        <v>634</v>
      </c>
      <c r="B155" s="299" t="s">
        <v>631</v>
      </c>
      <c r="C155" s="293">
        <v>10</v>
      </c>
      <c r="D155" s="293">
        <v>3</v>
      </c>
      <c r="E155" s="860">
        <v>5053401</v>
      </c>
      <c r="F155" s="298">
        <v>322</v>
      </c>
      <c r="G155" s="960">
        <v>3769.4</v>
      </c>
      <c r="H155" s="960"/>
      <c r="I155" s="954">
        <f t="shared" si="42"/>
        <v>3769.4</v>
      </c>
      <c r="J155" s="960"/>
      <c r="K155" s="954">
        <f t="shared" si="43"/>
        <v>3769.4</v>
      </c>
      <c r="L155" s="960"/>
      <c r="M155" s="954">
        <f t="shared" si="44"/>
        <v>3769.4</v>
      </c>
      <c r="N155" s="961"/>
      <c r="O155" s="961"/>
    </row>
    <row r="156" spans="1:15" s="869" customFormat="1" ht="38.25" x14ac:dyDescent="0.2">
      <c r="A156" s="361" t="s">
        <v>635</v>
      </c>
      <c r="B156" s="355" t="s">
        <v>631</v>
      </c>
      <c r="C156" s="362">
        <v>10</v>
      </c>
      <c r="D156" s="362">
        <v>3</v>
      </c>
      <c r="E156" s="858">
        <v>5053402</v>
      </c>
      <c r="F156" s="758" t="s">
        <v>358</v>
      </c>
      <c r="G156" s="959">
        <f t="shared" ref="G156:O157" si="45">SUM(G157)</f>
        <v>7218</v>
      </c>
      <c r="H156" s="959">
        <f t="shared" si="45"/>
        <v>0</v>
      </c>
      <c r="I156" s="954">
        <f t="shared" si="42"/>
        <v>7218</v>
      </c>
      <c r="J156" s="959">
        <f t="shared" si="45"/>
        <v>0</v>
      </c>
      <c r="K156" s="954">
        <f t="shared" si="43"/>
        <v>7218</v>
      </c>
      <c r="L156" s="959">
        <f t="shared" si="45"/>
        <v>0</v>
      </c>
      <c r="M156" s="954">
        <f t="shared" si="44"/>
        <v>7218</v>
      </c>
      <c r="N156" s="959">
        <f t="shared" si="45"/>
        <v>5493.6</v>
      </c>
      <c r="O156" s="959">
        <f t="shared" si="45"/>
        <v>5493.6</v>
      </c>
    </row>
    <row r="157" spans="1:15" x14ac:dyDescent="0.2">
      <c r="A157" s="312" t="s">
        <v>612</v>
      </c>
      <c r="B157" s="299" t="s">
        <v>631</v>
      </c>
      <c r="C157" s="293">
        <v>10</v>
      </c>
      <c r="D157" s="293">
        <v>3</v>
      </c>
      <c r="E157" s="860">
        <v>5053402</v>
      </c>
      <c r="F157" s="298">
        <v>320</v>
      </c>
      <c r="G157" s="960">
        <f t="shared" ref="G157:L157" si="46">SUM(G158)</f>
        <v>7218</v>
      </c>
      <c r="H157" s="960">
        <f t="shared" si="46"/>
        <v>0</v>
      </c>
      <c r="I157" s="954">
        <f t="shared" si="42"/>
        <v>7218</v>
      </c>
      <c r="J157" s="960">
        <f t="shared" si="46"/>
        <v>0</v>
      </c>
      <c r="K157" s="954">
        <f t="shared" si="43"/>
        <v>7218</v>
      </c>
      <c r="L157" s="960">
        <f t="shared" si="46"/>
        <v>0</v>
      </c>
      <c r="M157" s="954">
        <f t="shared" si="44"/>
        <v>7218</v>
      </c>
      <c r="N157" s="962">
        <f t="shared" si="45"/>
        <v>5493.6</v>
      </c>
      <c r="O157" s="962">
        <f t="shared" si="45"/>
        <v>5493.6</v>
      </c>
    </row>
    <row r="158" spans="1:15" x14ac:dyDescent="0.2">
      <c r="A158" s="312" t="s">
        <v>634</v>
      </c>
      <c r="B158" s="299" t="s">
        <v>631</v>
      </c>
      <c r="C158" s="293">
        <v>10</v>
      </c>
      <c r="D158" s="293">
        <v>3</v>
      </c>
      <c r="E158" s="860">
        <v>5053402</v>
      </c>
      <c r="F158" s="298">
        <v>322</v>
      </c>
      <c r="G158" s="960">
        <v>7218</v>
      </c>
      <c r="H158" s="960"/>
      <c r="I158" s="954">
        <f t="shared" si="42"/>
        <v>7218</v>
      </c>
      <c r="J158" s="960"/>
      <c r="K158" s="954">
        <f t="shared" si="43"/>
        <v>7218</v>
      </c>
      <c r="L158" s="960"/>
      <c r="M158" s="954">
        <f t="shared" si="44"/>
        <v>7218</v>
      </c>
      <c r="N158" s="961">
        <v>5493.6</v>
      </c>
      <c r="O158" s="961">
        <v>5493.6</v>
      </c>
    </row>
    <row r="159" spans="1:15" s="869" customFormat="1" x14ac:dyDescent="0.2">
      <c r="A159" s="361" t="s">
        <v>368</v>
      </c>
      <c r="B159" s="355" t="s">
        <v>631</v>
      </c>
      <c r="C159" s="362">
        <v>10</v>
      </c>
      <c r="D159" s="362">
        <v>4</v>
      </c>
      <c r="E159" s="858" t="s">
        <v>358</v>
      </c>
      <c r="F159" s="758" t="s">
        <v>358</v>
      </c>
      <c r="G159" s="958">
        <f t="shared" ref="G159:L161" si="47">G160</f>
        <v>5347.3</v>
      </c>
      <c r="H159" s="958">
        <f t="shared" si="47"/>
        <v>0</v>
      </c>
      <c r="I159" s="954">
        <f t="shared" si="42"/>
        <v>5347.3</v>
      </c>
      <c r="J159" s="958">
        <f t="shared" si="47"/>
        <v>0</v>
      </c>
      <c r="K159" s="954">
        <f t="shared" si="43"/>
        <v>5347.3</v>
      </c>
      <c r="L159" s="958">
        <f t="shared" si="47"/>
        <v>0</v>
      </c>
      <c r="M159" s="954">
        <f t="shared" si="44"/>
        <v>5347.3</v>
      </c>
      <c r="N159" s="959">
        <f t="shared" ref="N159:O161" si="48">N160</f>
        <v>5347.3</v>
      </c>
      <c r="O159" s="959">
        <f t="shared" si="48"/>
        <v>5347.3</v>
      </c>
    </row>
    <row r="160" spans="1:15" s="869" customFormat="1" ht="38.25" x14ac:dyDescent="0.2">
      <c r="A160" s="361" t="s">
        <v>637</v>
      </c>
      <c r="B160" s="355" t="s">
        <v>631</v>
      </c>
      <c r="C160" s="362">
        <v>10</v>
      </c>
      <c r="D160" s="362">
        <v>4</v>
      </c>
      <c r="E160" s="858">
        <v>5053600</v>
      </c>
      <c r="F160" s="758" t="s">
        <v>358</v>
      </c>
      <c r="G160" s="958">
        <f t="shared" si="47"/>
        <v>5347.3</v>
      </c>
      <c r="H160" s="958">
        <f t="shared" si="47"/>
        <v>0</v>
      </c>
      <c r="I160" s="954">
        <f t="shared" si="42"/>
        <v>5347.3</v>
      </c>
      <c r="J160" s="958">
        <f t="shared" si="47"/>
        <v>0</v>
      </c>
      <c r="K160" s="954">
        <f t="shared" si="43"/>
        <v>5347.3</v>
      </c>
      <c r="L160" s="958">
        <f t="shared" si="47"/>
        <v>0</v>
      </c>
      <c r="M160" s="954">
        <f t="shared" si="44"/>
        <v>5347.3</v>
      </c>
      <c r="N160" s="959">
        <f t="shared" si="48"/>
        <v>5347.3</v>
      </c>
      <c r="O160" s="959">
        <f t="shared" si="48"/>
        <v>5347.3</v>
      </c>
    </row>
    <row r="161" spans="1:15" x14ac:dyDescent="0.2">
      <c r="A161" s="312" t="s">
        <v>612</v>
      </c>
      <c r="B161" s="299" t="s">
        <v>631</v>
      </c>
      <c r="C161" s="293">
        <v>10</v>
      </c>
      <c r="D161" s="293">
        <v>4</v>
      </c>
      <c r="E161" s="860">
        <v>5053600</v>
      </c>
      <c r="F161" s="298">
        <v>320</v>
      </c>
      <c r="G161" s="960">
        <f t="shared" si="47"/>
        <v>5347.3</v>
      </c>
      <c r="H161" s="960">
        <f t="shared" si="47"/>
        <v>0</v>
      </c>
      <c r="I161" s="954">
        <f t="shared" si="42"/>
        <v>5347.3</v>
      </c>
      <c r="J161" s="960">
        <f t="shared" si="47"/>
        <v>0</v>
      </c>
      <c r="K161" s="954">
        <f t="shared" si="43"/>
        <v>5347.3</v>
      </c>
      <c r="L161" s="960">
        <f t="shared" si="47"/>
        <v>0</v>
      </c>
      <c r="M161" s="954">
        <f t="shared" si="44"/>
        <v>5347.3</v>
      </c>
      <c r="N161" s="962">
        <f t="shared" si="48"/>
        <v>5347.3</v>
      </c>
      <c r="O161" s="962">
        <f t="shared" si="48"/>
        <v>5347.3</v>
      </c>
    </row>
    <row r="162" spans="1:15" s="877" customFormat="1" x14ac:dyDescent="0.2">
      <c r="A162" s="312" t="s">
        <v>638</v>
      </c>
      <c r="B162" s="299" t="s">
        <v>631</v>
      </c>
      <c r="C162" s="293">
        <v>10</v>
      </c>
      <c r="D162" s="293">
        <v>4</v>
      </c>
      <c r="E162" s="860">
        <v>5053600</v>
      </c>
      <c r="F162" s="298">
        <v>323</v>
      </c>
      <c r="G162" s="960">
        <v>5347.3</v>
      </c>
      <c r="H162" s="960"/>
      <c r="I162" s="954">
        <f t="shared" si="42"/>
        <v>5347.3</v>
      </c>
      <c r="J162" s="960"/>
      <c r="K162" s="954">
        <f t="shared" si="43"/>
        <v>5347.3</v>
      </c>
      <c r="L162" s="960"/>
      <c r="M162" s="954">
        <f t="shared" si="44"/>
        <v>5347.3</v>
      </c>
      <c r="N162" s="960">
        <v>5347.3</v>
      </c>
      <c r="O162" s="960">
        <v>5347.3</v>
      </c>
    </row>
    <row r="163" spans="1:15" ht="13.5" x14ac:dyDescent="0.25">
      <c r="A163" s="878" t="s">
        <v>639</v>
      </c>
      <c r="B163" s="879" t="s">
        <v>640</v>
      </c>
      <c r="C163" s="880"/>
      <c r="D163" s="880"/>
      <c r="E163" s="885"/>
      <c r="F163" s="882"/>
      <c r="G163" s="956">
        <f>SUM(G164+G223)</f>
        <v>815878.9</v>
      </c>
      <c r="H163" s="956">
        <f>SUM(H164+H223)</f>
        <v>7135.1</v>
      </c>
      <c r="I163" s="954">
        <f t="shared" si="42"/>
        <v>823014</v>
      </c>
      <c r="J163" s="956">
        <f>SUM(J164+J223)</f>
        <v>0</v>
      </c>
      <c r="K163" s="954">
        <f t="shared" si="43"/>
        <v>823014</v>
      </c>
      <c r="L163" s="956">
        <f>SUM(L164+L223)</f>
        <v>3800</v>
      </c>
      <c r="M163" s="954">
        <f t="shared" si="44"/>
        <v>826814</v>
      </c>
      <c r="N163" s="957">
        <f>SUM(N164+N223)</f>
        <v>878710.1</v>
      </c>
      <c r="O163" s="957">
        <f>SUM(O164+O223)</f>
        <v>924425.4</v>
      </c>
    </row>
    <row r="164" spans="1:15" s="869" customFormat="1" x14ac:dyDescent="0.2">
      <c r="A164" s="361" t="s">
        <v>641</v>
      </c>
      <c r="B164" s="355" t="s">
        <v>640</v>
      </c>
      <c r="C164" s="362">
        <v>7</v>
      </c>
      <c r="D164" s="362"/>
      <c r="E164" s="858"/>
      <c r="F164" s="758"/>
      <c r="G164" s="958">
        <f>G165+G178+G210+G216</f>
        <v>801051.9</v>
      </c>
      <c r="H164" s="958">
        <f>H165+H178+H210+H216</f>
        <v>7135.1</v>
      </c>
      <c r="I164" s="954">
        <f t="shared" si="42"/>
        <v>808187</v>
      </c>
      <c r="J164" s="958">
        <f>J165+J178+J210+J216</f>
        <v>0</v>
      </c>
      <c r="K164" s="954">
        <f t="shared" si="43"/>
        <v>808187</v>
      </c>
      <c r="L164" s="958">
        <f>L165+L178+L210+L216</f>
        <v>3800</v>
      </c>
      <c r="M164" s="954">
        <f t="shared" si="44"/>
        <v>811987</v>
      </c>
      <c r="N164" s="959">
        <f>N165+N178+N210+N216</f>
        <v>863359.1</v>
      </c>
      <c r="O164" s="959">
        <f>O165+O178+O210+O216</f>
        <v>909074.4</v>
      </c>
    </row>
    <row r="165" spans="1:15" s="869" customFormat="1" x14ac:dyDescent="0.2">
      <c r="A165" s="361" t="s">
        <v>786</v>
      </c>
      <c r="B165" s="355" t="s">
        <v>640</v>
      </c>
      <c r="C165" s="362">
        <v>7</v>
      </c>
      <c r="D165" s="362">
        <v>1</v>
      </c>
      <c r="E165" s="858"/>
      <c r="F165" s="758"/>
      <c r="G165" s="958">
        <f>G166+G171</f>
        <v>4908.8</v>
      </c>
      <c r="H165" s="958">
        <f>H166+H171</f>
        <v>0</v>
      </c>
      <c r="I165" s="954">
        <f t="shared" si="42"/>
        <v>4908.8</v>
      </c>
      <c r="J165" s="958">
        <f>J166+J171</f>
        <v>0</v>
      </c>
      <c r="K165" s="954">
        <f t="shared" si="43"/>
        <v>4908.8</v>
      </c>
      <c r="L165" s="958">
        <f>L166+L171</f>
        <v>0</v>
      </c>
      <c r="M165" s="954">
        <f t="shared" si="44"/>
        <v>4908.8</v>
      </c>
      <c r="N165" s="959">
        <f>N166+N171</f>
        <v>5133.8</v>
      </c>
      <c r="O165" s="959">
        <f>O166+O171</f>
        <v>4293.8</v>
      </c>
    </row>
    <row r="166" spans="1:15" s="869" customFormat="1" ht="25.5" x14ac:dyDescent="0.2">
      <c r="A166" s="361" t="s">
        <v>787</v>
      </c>
      <c r="B166" s="355" t="s">
        <v>640</v>
      </c>
      <c r="C166" s="362">
        <v>7</v>
      </c>
      <c r="D166" s="362">
        <v>1</v>
      </c>
      <c r="E166" s="858">
        <v>4209900</v>
      </c>
      <c r="F166" s="758" t="s">
        <v>358</v>
      </c>
      <c r="G166" s="855">
        <f>G167+G169</f>
        <v>3607</v>
      </c>
      <c r="H166" s="855">
        <f>H167+H169</f>
        <v>0</v>
      </c>
      <c r="I166" s="954">
        <f t="shared" si="42"/>
        <v>3607</v>
      </c>
      <c r="J166" s="855">
        <f>J167+J169</f>
        <v>0</v>
      </c>
      <c r="K166" s="954">
        <f t="shared" si="43"/>
        <v>3607</v>
      </c>
      <c r="L166" s="855">
        <f>L167+L169</f>
        <v>0</v>
      </c>
      <c r="M166" s="954">
        <f t="shared" si="44"/>
        <v>3607</v>
      </c>
      <c r="N166" s="969">
        <f>N167+N169</f>
        <v>3782</v>
      </c>
      <c r="O166" s="969">
        <f>O167+O169</f>
        <v>2942</v>
      </c>
    </row>
    <row r="167" spans="1:15" x14ac:dyDescent="0.2">
      <c r="A167" s="312" t="s">
        <v>616</v>
      </c>
      <c r="B167" s="299" t="s">
        <v>640</v>
      </c>
      <c r="C167" s="293">
        <v>7</v>
      </c>
      <c r="D167" s="293">
        <v>1</v>
      </c>
      <c r="E167" s="860">
        <v>4209900</v>
      </c>
      <c r="F167" s="298">
        <v>610</v>
      </c>
      <c r="G167" s="970">
        <f>G168</f>
        <v>3431</v>
      </c>
      <c r="H167" s="970">
        <f>H168</f>
        <v>0</v>
      </c>
      <c r="I167" s="954">
        <f t="shared" si="42"/>
        <v>3431</v>
      </c>
      <c r="J167" s="970">
        <f>J168</f>
        <v>0</v>
      </c>
      <c r="K167" s="954">
        <f t="shared" si="43"/>
        <v>3431</v>
      </c>
      <c r="L167" s="970">
        <f>L168</f>
        <v>0</v>
      </c>
      <c r="M167" s="954">
        <f t="shared" si="44"/>
        <v>3431</v>
      </c>
      <c r="N167" s="786">
        <f>N168</f>
        <v>3782</v>
      </c>
      <c r="O167" s="786">
        <f>O168</f>
        <v>2942</v>
      </c>
    </row>
    <row r="168" spans="1:15" x14ac:dyDescent="0.2">
      <c r="A168" s="312" t="s">
        <v>584</v>
      </c>
      <c r="B168" s="299" t="s">
        <v>640</v>
      </c>
      <c r="C168" s="293">
        <v>7</v>
      </c>
      <c r="D168" s="293">
        <v>1</v>
      </c>
      <c r="E168" s="860">
        <v>4209900</v>
      </c>
      <c r="F168" s="298">
        <v>612</v>
      </c>
      <c r="G168" s="970">
        <v>3431</v>
      </c>
      <c r="H168" s="970"/>
      <c r="I168" s="954">
        <f t="shared" si="42"/>
        <v>3431</v>
      </c>
      <c r="J168" s="970"/>
      <c r="K168" s="954">
        <f t="shared" si="43"/>
        <v>3431</v>
      </c>
      <c r="L168" s="970"/>
      <c r="M168" s="954">
        <f t="shared" si="44"/>
        <v>3431</v>
      </c>
      <c r="N168" s="971">
        <v>3782</v>
      </c>
      <c r="O168" s="971">
        <v>2942</v>
      </c>
    </row>
    <row r="169" spans="1:15" x14ac:dyDescent="0.2">
      <c r="A169" s="312" t="s">
        <v>598</v>
      </c>
      <c r="B169" s="299" t="s">
        <v>640</v>
      </c>
      <c r="C169" s="293">
        <v>7</v>
      </c>
      <c r="D169" s="293">
        <v>1</v>
      </c>
      <c r="E169" s="860">
        <v>4209900</v>
      </c>
      <c r="F169" s="298">
        <v>620</v>
      </c>
      <c r="G169" s="970">
        <f>G170</f>
        <v>176</v>
      </c>
      <c r="H169" s="970">
        <f>H170</f>
        <v>0</v>
      </c>
      <c r="I169" s="954">
        <f t="shared" si="42"/>
        <v>176</v>
      </c>
      <c r="J169" s="970">
        <f>J170</f>
        <v>0</v>
      </c>
      <c r="K169" s="954">
        <f t="shared" si="43"/>
        <v>176</v>
      </c>
      <c r="L169" s="970">
        <f>L170</f>
        <v>0</v>
      </c>
      <c r="M169" s="954">
        <f t="shared" si="44"/>
        <v>176</v>
      </c>
      <c r="N169" s="786">
        <f>N170</f>
        <v>0</v>
      </c>
      <c r="O169" s="786">
        <f>O170</f>
        <v>0</v>
      </c>
    </row>
    <row r="170" spans="1:15" x14ac:dyDescent="0.2">
      <c r="A170" s="312" t="s">
        <v>810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622</v>
      </c>
      <c r="G170" s="970">
        <v>176</v>
      </c>
      <c r="H170" s="970"/>
      <c r="I170" s="954">
        <f t="shared" si="42"/>
        <v>176</v>
      </c>
      <c r="J170" s="970"/>
      <c r="K170" s="954">
        <f t="shared" si="43"/>
        <v>176</v>
      </c>
      <c r="L170" s="970"/>
      <c r="M170" s="954">
        <f t="shared" si="44"/>
        <v>176</v>
      </c>
      <c r="N170" s="971"/>
      <c r="O170" s="971"/>
    </row>
    <row r="171" spans="1:15" s="869" customFormat="1" ht="51" x14ac:dyDescent="0.2">
      <c r="A171" s="361" t="s">
        <v>648</v>
      </c>
      <c r="B171" s="355" t="s">
        <v>640</v>
      </c>
      <c r="C171" s="362">
        <v>7</v>
      </c>
      <c r="D171" s="362">
        <v>1</v>
      </c>
      <c r="E171" s="858">
        <v>4209900</v>
      </c>
      <c r="F171" s="758" t="s">
        <v>358</v>
      </c>
      <c r="G171" s="855">
        <f>G172+G174+G176</f>
        <v>1301.8</v>
      </c>
      <c r="H171" s="855">
        <f>H172+H174+H176</f>
        <v>0</v>
      </c>
      <c r="I171" s="954">
        <f t="shared" si="42"/>
        <v>1301.8</v>
      </c>
      <c r="J171" s="855">
        <f>J172+J174+J176</f>
        <v>0</v>
      </c>
      <c r="K171" s="954">
        <f t="shared" si="43"/>
        <v>1301.8</v>
      </c>
      <c r="L171" s="855">
        <f>L172+L174+L176</f>
        <v>0</v>
      </c>
      <c r="M171" s="954">
        <f t="shared" si="44"/>
        <v>1301.8</v>
      </c>
      <c r="N171" s="969">
        <f>N172+N174+N176</f>
        <v>1351.8</v>
      </c>
      <c r="O171" s="969">
        <f>O172+O174+O176</f>
        <v>1351.8</v>
      </c>
    </row>
    <row r="172" spans="1:15" x14ac:dyDescent="0.2">
      <c r="A172" s="312" t="s">
        <v>582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610</v>
      </c>
      <c r="G172" s="970">
        <f>G173</f>
        <v>1176.3</v>
      </c>
      <c r="H172" s="970">
        <f>H173</f>
        <v>0</v>
      </c>
      <c r="I172" s="954">
        <f t="shared" si="42"/>
        <v>1176.3</v>
      </c>
      <c r="J172" s="970">
        <f>J173</f>
        <v>0</v>
      </c>
      <c r="K172" s="954">
        <f t="shared" si="43"/>
        <v>1176.3</v>
      </c>
      <c r="L172" s="970">
        <f>L173</f>
        <v>0</v>
      </c>
      <c r="M172" s="954">
        <f t="shared" si="44"/>
        <v>1176.3</v>
      </c>
      <c r="N172" s="786">
        <f>N173</f>
        <v>1226.3</v>
      </c>
      <c r="O172" s="786">
        <f>O173</f>
        <v>1226.3</v>
      </c>
    </row>
    <row r="173" spans="1:15" x14ac:dyDescent="0.2">
      <c r="A173" s="312" t="s">
        <v>584</v>
      </c>
      <c r="B173" s="299" t="s">
        <v>640</v>
      </c>
      <c r="C173" s="293">
        <v>7</v>
      </c>
      <c r="D173" s="293">
        <v>1</v>
      </c>
      <c r="E173" s="860">
        <v>4209900</v>
      </c>
      <c r="F173" s="298">
        <v>612</v>
      </c>
      <c r="G173" s="970">
        <v>1176.3</v>
      </c>
      <c r="H173" s="970"/>
      <c r="I173" s="954">
        <f>SUM(G173:H173)</f>
        <v>1176.3</v>
      </c>
      <c r="J173" s="970"/>
      <c r="K173" s="954">
        <f>SUM(I173:J173)</f>
        <v>1176.3</v>
      </c>
      <c r="L173" s="970"/>
      <c r="M173" s="954">
        <f>SUM(K173:L173)</f>
        <v>1176.3</v>
      </c>
      <c r="N173" s="971">
        <v>1226.3</v>
      </c>
      <c r="O173" s="971">
        <v>1226.3</v>
      </c>
    </row>
    <row r="174" spans="1:15" x14ac:dyDescent="0.2">
      <c r="A174" s="312" t="s">
        <v>598</v>
      </c>
      <c r="B174" s="299" t="s">
        <v>640</v>
      </c>
      <c r="C174" s="293">
        <v>7</v>
      </c>
      <c r="D174" s="293">
        <v>1</v>
      </c>
      <c r="E174" s="860">
        <v>4209900</v>
      </c>
      <c r="F174" s="298">
        <v>620</v>
      </c>
      <c r="G174" s="970">
        <f>G175</f>
        <v>125.5</v>
      </c>
      <c r="H174" s="970">
        <f>H175</f>
        <v>0</v>
      </c>
      <c r="I174" s="954">
        <f t="shared" si="42"/>
        <v>125.5</v>
      </c>
      <c r="J174" s="970">
        <f>J175</f>
        <v>0</v>
      </c>
      <c r="K174" s="954">
        <f t="shared" ref="K174:K194" si="49">SUM(I174:J174)</f>
        <v>125.5</v>
      </c>
      <c r="L174" s="970">
        <f>L175</f>
        <v>0</v>
      </c>
      <c r="M174" s="954">
        <f t="shared" ref="M174:M194" si="50">SUM(K174:L174)</f>
        <v>125.5</v>
      </c>
      <c r="N174" s="786">
        <f>N175</f>
        <v>125.5</v>
      </c>
      <c r="O174" s="786">
        <f>O175</f>
        <v>125.5</v>
      </c>
    </row>
    <row r="175" spans="1:15" x14ac:dyDescent="0.2">
      <c r="A175" s="312" t="s">
        <v>600</v>
      </c>
      <c r="B175" s="299" t="s">
        <v>640</v>
      </c>
      <c r="C175" s="293">
        <v>7</v>
      </c>
      <c r="D175" s="293">
        <v>1</v>
      </c>
      <c r="E175" s="860">
        <v>4209900</v>
      </c>
      <c r="F175" s="298">
        <v>622</v>
      </c>
      <c r="G175" s="970">
        <v>125.5</v>
      </c>
      <c r="H175" s="970"/>
      <c r="I175" s="954">
        <f t="shared" si="42"/>
        <v>125.5</v>
      </c>
      <c r="J175" s="970"/>
      <c r="K175" s="954">
        <f t="shared" si="49"/>
        <v>125.5</v>
      </c>
      <c r="L175" s="970"/>
      <c r="M175" s="954">
        <f t="shared" si="50"/>
        <v>125.5</v>
      </c>
      <c r="N175" s="971">
        <v>125.5</v>
      </c>
      <c r="O175" s="971">
        <v>125.5</v>
      </c>
    </row>
    <row r="176" spans="1:15" hidden="1" x14ac:dyDescent="0.2">
      <c r="A176" s="312" t="s">
        <v>579</v>
      </c>
      <c r="B176" s="299" t="s">
        <v>640</v>
      </c>
      <c r="C176" s="293">
        <v>7</v>
      </c>
      <c r="D176" s="293">
        <v>1</v>
      </c>
      <c r="E176" s="860">
        <v>4209900</v>
      </c>
      <c r="F176" s="298">
        <v>240</v>
      </c>
      <c r="G176" s="960"/>
      <c r="H176" s="960"/>
      <c r="I176" s="954">
        <f t="shared" si="42"/>
        <v>0</v>
      </c>
      <c r="J176" s="960"/>
      <c r="K176" s="954">
        <f t="shared" si="49"/>
        <v>0</v>
      </c>
      <c r="L176" s="960"/>
      <c r="M176" s="954">
        <f t="shared" si="50"/>
        <v>0</v>
      </c>
      <c r="N176" s="962">
        <f>N177</f>
        <v>0</v>
      </c>
      <c r="O176" s="962">
        <f>O177</f>
        <v>0</v>
      </c>
    </row>
    <row r="177" spans="1:15" hidden="1" x14ac:dyDescent="0.2">
      <c r="A177" s="312" t="s">
        <v>580</v>
      </c>
      <c r="B177" s="299" t="s">
        <v>640</v>
      </c>
      <c r="C177" s="293">
        <v>7</v>
      </c>
      <c r="D177" s="293">
        <v>1</v>
      </c>
      <c r="E177" s="860">
        <v>4209900</v>
      </c>
      <c r="F177" s="298">
        <v>244</v>
      </c>
      <c r="G177" s="960"/>
      <c r="H177" s="960"/>
      <c r="I177" s="954">
        <f t="shared" si="42"/>
        <v>0</v>
      </c>
      <c r="J177" s="960"/>
      <c r="K177" s="954">
        <f t="shared" si="49"/>
        <v>0</v>
      </c>
      <c r="L177" s="960"/>
      <c r="M177" s="954">
        <f t="shared" si="50"/>
        <v>0</v>
      </c>
      <c r="N177" s="961"/>
      <c r="O177" s="961"/>
    </row>
    <row r="178" spans="1:15" s="869" customFormat="1" x14ac:dyDescent="0.2">
      <c r="A178" s="361" t="s">
        <v>240</v>
      </c>
      <c r="B178" s="355" t="s">
        <v>640</v>
      </c>
      <c r="C178" s="362">
        <v>7</v>
      </c>
      <c r="D178" s="362">
        <v>2</v>
      </c>
      <c r="E178" s="858"/>
      <c r="F178" s="758"/>
      <c r="G178" s="958">
        <f>G182+G193+G199+G202+G179</f>
        <v>727163.1</v>
      </c>
      <c r="H178" s="958">
        <f>H182+H193+H199+H202+H179</f>
        <v>6113.5</v>
      </c>
      <c r="I178" s="954">
        <f t="shared" si="42"/>
        <v>733276.6</v>
      </c>
      <c r="J178" s="958">
        <f>J182+J193+J199+J202+J179</f>
        <v>0</v>
      </c>
      <c r="K178" s="954">
        <f t="shared" si="49"/>
        <v>733276.6</v>
      </c>
      <c r="L178" s="958">
        <f>L182+L193+L199+L202+L179</f>
        <v>0</v>
      </c>
      <c r="M178" s="954">
        <f t="shared" si="50"/>
        <v>733276.6</v>
      </c>
      <c r="N178" s="959">
        <f>N182+N193+N199+N202+N179</f>
        <v>790228.2</v>
      </c>
      <c r="O178" s="959">
        <f>O182+O193+O199+O202+O179</f>
        <v>838235.2</v>
      </c>
    </row>
    <row r="179" spans="1:15" s="869" customFormat="1" ht="51" x14ac:dyDescent="0.2">
      <c r="A179" s="361" t="s">
        <v>648</v>
      </c>
      <c r="B179" s="355" t="s">
        <v>640</v>
      </c>
      <c r="C179" s="362">
        <v>7</v>
      </c>
      <c r="D179" s="362">
        <v>2</v>
      </c>
      <c r="E179" s="858">
        <v>4219900</v>
      </c>
      <c r="F179" s="758"/>
      <c r="G179" s="855">
        <f>G180</f>
        <v>127.2</v>
      </c>
      <c r="H179" s="855">
        <f>H180</f>
        <v>0</v>
      </c>
      <c r="I179" s="954">
        <f t="shared" si="42"/>
        <v>127.2</v>
      </c>
      <c r="J179" s="855">
        <f>J180</f>
        <v>0</v>
      </c>
      <c r="K179" s="954">
        <f t="shared" si="49"/>
        <v>127.2</v>
      </c>
      <c r="L179" s="855">
        <f>L180</f>
        <v>0</v>
      </c>
      <c r="M179" s="954">
        <f t="shared" si="50"/>
        <v>127.2</v>
      </c>
      <c r="N179" s="969">
        <f t="shared" ref="N179:O180" si="51">N180</f>
        <v>257.2</v>
      </c>
      <c r="O179" s="969">
        <f t="shared" si="51"/>
        <v>257.2</v>
      </c>
    </row>
    <row r="180" spans="1:15" s="869" customFormat="1" x14ac:dyDescent="0.2">
      <c r="A180" s="312" t="s">
        <v>582</v>
      </c>
      <c r="B180" s="299" t="s">
        <v>640</v>
      </c>
      <c r="C180" s="293">
        <v>7</v>
      </c>
      <c r="D180" s="293">
        <v>2</v>
      </c>
      <c r="E180" s="860">
        <v>4219901</v>
      </c>
      <c r="F180" s="298">
        <v>610</v>
      </c>
      <c r="G180" s="970">
        <f>G181</f>
        <v>127.2</v>
      </c>
      <c r="H180" s="970">
        <f>H181</f>
        <v>0</v>
      </c>
      <c r="I180" s="954">
        <f t="shared" si="42"/>
        <v>127.2</v>
      </c>
      <c r="J180" s="970">
        <f>J181</f>
        <v>0</v>
      </c>
      <c r="K180" s="954">
        <f t="shared" si="49"/>
        <v>127.2</v>
      </c>
      <c r="L180" s="970">
        <f>L181</f>
        <v>0</v>
      </c>
      <c r="M180" s="954">
        <f t="shared" si="50"/>
        <v>127.2</v>
      </c>
      <c r="N180" s="970">
        <f t="shared" si="51"/>
        <v>257.2</v>
      </c>
      <c r="O180" s="970">
        <f t="shared" si="51"/>
        <v>257.2</v>
      </c>
    </row>
    <row r="181" spans="1:15" s="869" customFormat="1" x14ac:dyDescent="0.2">
      <c r="A181" s="312" t="s">
        <v>584</v>
      </c>
      <c r="B181" s="299" t="s">
        <v>640</v>
      </c>
      <c r="C181" s="293">
        <v>7</v>
      </c>
      <c r="D181" s="293">
        <v>2</v>
      </c>
      <c r="E181" s="860">
        <v>4219901</v>
      </c>
      <c r="F181" s="298">
        <v>612</v>
      </c>
      <c r="G181" s="970">
        <v>127.2</v>
      </c>
      <c r="H181" s="970"/>
      <c r="I181" s="954">
        <f t="shared" si="42"/>
        <v>127.2</v>
      </c>
      <c r="J181" s="970"/>
      <c r="K181" s="954">
        <f t="shared" si="49"/>
        <v>127.2</v>
      </c>
      <c r="L181" s="970"/>
      <c r="M181" s="954">
        <f t="shared" si="50"/>
        <v>127.2</v>
      </c>
      <c r="N181" s="975">
        <v>257.2</v>
      </c>
      <c r="O181" s="975">
        <v>257.2</v>
      </c>
    </row>
    <row r="182" spans="1:15" s="869" customFormat="1" x14ac:dyDescent="0.2">
      <c r="A182" s="361" t="s">
        <v>788</v>
      </c>
      <c r="B182" s="355" t="s">
        <v>640</v>
      </c>
      <c r="C182" s="362">
        <v>7</v>
      </c>
      <c r="D182" s="362">
        <v>2</v>
      </c>
      <c r="E182" s="858">
        <v>5200900</v>
      </c>
      <c r="F182" s="758" t="s">
        <v>358</v>
      </c>
      <c r="G182" s="855">
        <f>SUM(G183+G188)</f>
        <v>3678.8999999999996</v>
      </c>
      <c r="H182" s="855">
        <f>SUM(H183+H188)</f>
        <v>6113.5</v>
      </c>
      <c r="I182" s="954">
        <f t="shared" si="42"/>
        <v>9792.4</v>
      </c>
      <c r="J182" s="855">
        <f>SUM(J183+J188)</f>
        <v>0</v>
      </c>
      <c r="K182" s="954">
        <f t="shared" si="49"/>
        <v>9792.4</v>
      </c>
      <c r="L182" s="855">
        <f>SUM(L183+L188)</f>
        <v>0</v>
      </c>
      <c r="M182" s="954">
        <f t="shared" si="50"/>
        <v>9792.4</v>
      </c>
      <c r="N182" s="969">
        <f>SUM(N183+N188)</f>
        <v>1569</v>
      </c>
      <c r="O182" s="969">
        <f>SUM(O183+O188)</f>
        <v>1527</v>
      </c>
    </row>
    <row r="183" spans="1:15" ht="25.5" x14ac:dyDescent="0.2">
      <c r="A183" s="312" t="s">
        <v>643</v>
      </c>
      <c r="B183" s="299" t="s">
        <v>640</v>
      </c>
      <c r="C183" s="293">
        <v>7</v>
      </c>
      <c r="D183" s="293">
        <v>2</v>
      </c>
      <c r="E183" s="860">
        <v>5200901</v>
      </c>
      <c r="F183" s="298"/>
      <c r="G183" s="970">
        <f>G184+G186</f>
        <v>2037.8999999999999</v>
      </c>
      <c r="H183" s="970">
        <f>H184+H186</f>
        <v>6113.5</v>
      </c>
      <c r="I183" s="954">
        <f t="shared" si="42"/>
        <v>8151.4</v>
      </c>
      <c r="J183" s="970">
        <f>J184+J186</f>
        <v>0</v>
      </c>
      <c r="K183" s="954">
        <f t="shared" si="49"/>
        <v>8151.4</v>
      </c>
      <c r="L183" s="970">
        <f>L184+L186</f>
        <v>0</v>
      </c>
      <c r="M183" s="954">
        <f t="shared" si="50"/>
        <v>8151.4</v>
      </c>
      <c r="N183" s="786">
        <f>N184+N186</f>
        <v>0</v>
      </c>
      <c r="O183" s="786">
        <f>O184+O186</f>
        <v>0</v>
      </c>
    </row>
    <row r="184" spans="1:15" x14ac:dyDescent="0.2">
      <c r="A184" s="312" t="s">
        <v>582</v>
      </c>
      <c r="B184" s="299" t="s">
        <v>640</v>
      </c>
      <c r="C184" s="293">
        <v>7</v>
      </c>
      <c r="D184" s="293">
        <v>2</v>
      </c>
      <c r="E184" s="860">
        <v>5200901</v>
      </c>
      <c r="F184" s="298">
        <v>610</v>
      </c>
      <c r="G184" s="786">
        <f>SUM(G185)</f>
        <v>1440.1</v>
      </c>
      <c r="H184" s="786">
        <f>SUM(H185)</f>
        <v>4413.5</v>
      </c>
      <c r="I184" s="954">
        <f t="shared" si="42"/>
        <v>5853.6</v>
      </c>
      <c r="J184" s="786">
        <f>SUM(J185)</f>
        <v>0</v>
      </c>
      <c r="K184" s="954">
        <f t="shared" si="49"/>
        <v>5853.6</v>
      </c>
      <c r="L184" s="786">
        <f>SUM(L185)</f>
        <v>0</v>
      </c>
      <c r="M184" s="954">
        <f t="shared" si="50"/>
        <v>5853.6</v>
      </c>
      <c r="N184" s="786">
        <f>SUM(N185)</f>
        <v>0</v>
      </c>
      <c r="O184" s="786">
        <f>SUM(O185)</f>
        <v>0</v>
      </c>
    </row>
    <row r="185" spans="1:15" ht="25.5" x14ac:dyDescent="0.2">
      <c r="A185" s="312" t="s">
        <v>590</v>
      </c>
      <c r="B185" s="299" t="s">
        <v>640</v>
      </c>
      <c r="C185" s="293">
        <v>7</v>
      </c>
      <c r="D185" s="293">
        <v>2</v>
      </c>
      <c r="E185" s="860">
        <v>5200901</v>
      </c>
      <c r="F185" s="298">
        <v>611</v>
      </c>
      <c r="G185" s="970">
        <v>1440.1</v>
      </c>
      <c r="H185" s="970">
        <v>4413.5</v>
      </c>
      <c r="I185" s="954">
        <f t="shared" si="42"/>
        <v>5853.6</v>
      </c>
      <c r="J185" s="970"/>
      <c r="K185" s="954">
        <f t="shared" si="49"/>
        <v>5853.6</v>
      </c>
      <c r="L185" s="970"/>
      <c r="M185" s="954">
        <f t="shared" si="50"/>
        <v>5853.6</v>
      </c>
      <c r="N185" s="971"/>
      <c r="O185" s="971"/>
    </row>
    <row r="186" spans="1:15" x14ac:dyDescent="0.2">
      <c r="A186" s="312" t="s">
        <v>598</v>
      </c>
      <c r="B186" s="299" t="s">
        <v>640</v>
      </c>
      <c r="C186" s="293">
        <v>7</v>
      </c>
      <c r="D186" s="293">
        <v>2</v>
      </c>
      <c r="E186" s="860">
        <v>5200901</v>
      </c>
      <c r="F186" s="298">
        <v>620</v>
      </c>
      <c r="G186" s="786">
        <f>SUM(G187)</f>
        <v>597.79999999999995</v>
      </c>
      <c r="H186" s="786">
        <f>SUM(H187)</f>
        <v>1700</v>
      </c>
      <c r="I186" s="954">
        <f t="shared" si="42"/>
        <v>2297.8000000000002</v>
      </c>
      <c r="J186" s="786">
        <f>SUM(J187)</f>
        <v>0</v>
      </c>
      <c r="K186" s="954">
        <f t="shared" si="49"/>
        <v>2297.8000000000002</v>
      </c>
      <c r="L186" s="786">
        <f>SUM(L187)</f>
        <v>0</v>
      </c>
      <c r="M186" s="954">
        <f t="shared" si="50"/>
        <v>2297.8000000000002</v>
      </c>
      <c r="N186" s="786">
        <f>SUM(N187)</f>
        <v>0</v>
      </c>
      <c r="O186" s="786">
        <f>SUM(O187)</f>
        <v>0</v>
      </c>
    </row>
    <row r="187" spans="1:15" ht="25.5" x14ac:dyDescent="0.2">
      <c r="A187" s="312" t="s">
        <v>599</v>
      </c>
      <c r="B187" s="299" t="s">
        <v>640</v>
      </c>
      <c r="C187" s="293">
        <v>7</v>
      </c>
      <c r="D187" s="293">
        <v>2</v>
      </c>
      <c r="E187" s="860">
        <v>5200901</v>
      </c>
      <c r="F187" s="298">
        <v>621</v>
      </c>
      <c r="G187" s="970">
        <v>597.79999999999995</v>
      </c>
      <c r="H187" s="970">
        <v>1700</v>
      </c>
      <c r="I187" s="954">
        <f t="shared" si="42"/>
        <v>2297.8000000000002</v>
      </c>
      <c r="J187" s="970"/>
      <c r="K187" s="954">
        <f t="shared" si="49"/>
        <v>2297.8000000000002</v>
      </c>
      <c r="L187" s="970"/>
      <c r="M187" s="954">
        <f t="shared" si="50"/>
        <v>2297.8000000000002</v>
      </c>
      <c r="N187" s="971"/>
      <c r="O187" s="971"/>
    </row>
    <row r="188" spans="1:15" ht="25.5" x14ac:dyDescent="0.2">
      <c r="A188" s="312" t="s">
        <v>643</v>
      </c>
      <c r="B188" s="299" t="s">
        <v>640</v>
      </c>
      <c r="C188" s="293">
        <v>7</v>
      </c>
      <c r="D188" s="293">
        <v>2</v>
      </c>
      <c r="E188" s="860">
        <v>5200902</v>
      </c>
      <c r="F188" s="298" t="s">
        <v>358</v>
      </c>
      <c r="G188" s="970">
        <f>G189+G191</f>
        <v>1641</v>
      </c>
      <c r="H188" s="970">
        <f>H189+H191</f>
        <v>0</v>
      </c>
      <c r="I188" s="954">
        <f t="shared" si="42"/>
        <v>1641</v>
      </c>
      <c r="J188" s="970">
        <f>J189+J191</f>
        <v>0</v>
      </c>
      <c r="K188" s="954">
        <f t="shared" si="49"/>
        <v>1641</v>
      </c>
      <c r="L188" s="970">
        <f>L189+L191</f>
        <v>0</v>
      </c>
      <c r="M188" s="954">
        <f t="shared" si="50"/>
        <v>1641</v>
      </c>
      <c r="N188" s="786">
        <f>N189+N191</f>
        <v>1569</v>
      </c>
      <c r="O188" s="786">
        <f>O189+O191</f>
        <v>1527</v>
      </c>
    </row>
    <row r="189" spans="1:15" x14ac:dyDescent="0.2">
      <c r="A189" s="312" t="s">
        <v>582</v>
      </c>
      <c r="B189" s="299" t="s">
        <v>640</v>
      </c>
      <c r="C189" s="293">
        <v>7</v>
      </c>
      <c r="D189" s="293">
        <v>2</v>
      </c>
      <c r="E189" s="860">
        <v>5200902</v>
      </c>
      <c r="F189" s="298">
        <v>610</v>
      </c>
      <c r="G189" s="970">
        <f>SUM(G190)</f>
        <v>1235.8</v>
      </c>
      <c r="H189" s="970">
        <f>SUM(H190)</f>
        <v>0</v>
      </c>
      <c r="I189" s="954">
        <f t="shared" si="42"/>
        <v>1235.8</v>
      </c>
      <c r="J189" s="970">
        <f>SUM(J190)</f>
        <v>0</v>
      </c>
      <c r="K189" s="954">
        <f t="shared" si="49"/>
        <v>1235.8</v>
      </c>
      <c r="L189" s="970">
        <f>SUM(L190)</f>
        <v>0</v>
      </c>
      <c r="M189" s="954">
        <f t="shared" si="50"/>
        <v>1235.8</v>
      </c>
      <c r="N189" s="786">
        <f>SUM(N190)</f>
        <v>1183.3</v>
      </c>
      <c r="O189" s="786">
        <f>SUM(O190)</f>
        <v>1146.5</v>
      </c>
    </row>
    <row r="190" spans="1:15" ht="25.5" x14ac:dyDescent="0.2">
      <c r="A190" s="312" t="s">
        <v>590</v>
      </c>
      <c r="B190" s="299" t="s">
        <v>640</v>
      </c>
      <c r="C190" s="293">
        <v>7</v>
      </c>
      <c r="D190" s="293">
        <v>2</v>
      </c>
      <c r="E190" s="860">
        <v>5200902</v>
      </c>
      <c r="F190" s="298">
        <v>611</v>
      </c>
      <c r="G190" s="970">
        <v>1235.8</v>
      </c>
      <c r="H190" s="970"/>
      <c r="I190" s="954">
        <f t="shared" si="42"/>
        <v>1235.8</v>
      </c>
      <c r="J190" s="970"/>
      <c r="K190" s="954">
        <f t="shared" si="49"/>
        <v>1235.8</v>
      </c>
      <c r="L190" s="970"/>
      <c r="M190" s="954">
        <f t="shared" si="50"/>
        <v>1235.8</v>
      </c>
      <c r="N190" s="971">
        <v>1183.3</v>
      </c>
      <c r="O190" s="971">
        <v>1146.5</v>
      </c>
    </row>
    <row r="191" spans="1:15" x14ac:dyDescent="0.2">
      <c r="A191" s="312" t="s">
        <v>598</v>
      </c>
      <c r="B191" s="299" t="s">
        <v>640</v>
      </c>
      <c r="C191" s="293">
        <v>7</v>
      </c>
      <c r="D191" s="293">
        <v>2</v>
      </c>
      <c r="E191" s="860">
        <v>5200902</v>
      </c>
      <c r="F191" s="298">
        <v>620</v>
      </c>
      <c r="G191" s="970">
        <f>SUM(G192)</f>
        <v>405.2</v>
      </c>
      <c r="H191" s="970">
        <f>SUM(H192)</f>
        <v>0</v>
      </c>
      <c r="I191" s="954">
        <f t="shared" si="42"/>
        <v>405.2</v>
      </c>
      <c r="J191" s="970">
        <f>SUM(J192)</f>
        <v>0</v>
      </c>
      <c r="K191" s="954">
        <f t="shared" si="49"/>
        <v>405.2</v>
      </c>
      <c r="L191" s="970">
        <f>SUM(L192)</f>
        <v>0</v>
      </c>
      <c r="M191" s="954">
        <f t="shared" si="50"/>
        <v>405.2</v>
      </c>
      <c r="N191" s="786">
        <f>SUM(N192)</f>
        <v>385.7</v>
      </c>
      <c r="O191" s="786">
        <f>SUM(O192)</f>
        <v>380.5</v>
      </c>
    </row>
    <row r="192" spans="1:15" ht="25.5" x14ac:dyDescent="0.2">
      <c r="A192" s="312" t="s">
        <v>599</v>
      </c>
      <c r="B192" s="299" t="s">
        <v>640</v>
      </c>
      <c r="C192" s="293">
        <v>7</v>
      </c>
      <c r="D192" s="293">
        <v>2</v>
      </c>
      <c r="E192" s="860">
        <v>5200902</v>
      </c>
      <c r="F192" s="298">
        <v>621</v>
      </c>
      <c r="G192" s="970">
        <v>405.2</v>
      </c>
      <c r="H192" s="970"/>
      <c r="I192" s="954">
        <f t="shared" si="42"/>
        <v>405.2</v>
      </c>
      <c r="J192" s="970"/>
      <c r="K192" s="954">
        <f t="shared" si="49"/>
        <v>405.2</v>
      </c>
      <c r="L192" s="970"/>
      <c r="M192" s="954">
        <f t="shared" si="50"/>
        <v>405.2</v>
      </c>
      <c r="N192" s="971">
        <v>385.7</v>
      </c>
      <c r="O192" s="971">
        <v>380.5</v>
      </c>
    </row>
    <row r="193" spans="1:15" s="869" customFormat="1" x14ac:dyDescent="0.2">
      <c r="A193" s="361" t="s">
        <v>789</v>
      </c>
      <c r="B193" s="355" t="s">
        <v>640</v>
      </c>
      <c r="C193" s="362">
        <v>7</v>
      </c>
      <c r="D193" s="362">
        <v>2</v>
      </c>
      <c r="E193" s="858">
        <v>4219900</v>
      </c>
      <c r="F193" s="758" t="s">
        <v>358</v>
      </c>
      <c r="G193" s="855">
        <f>G194+G196+G198</f>
        <v>722531</v>
      </c>
      <c r="H193" s="855">
        <f>H194+H196+H198</f>
        <v>0</v>
      </c>
      <c r="I193" s="954">
        <f t="shared" si="42"/>
        <v>722531</v>
      </c>
      <c r="J193" s="855">
        <f>J194+J196+J198</f>
        <v>0</v>
      </c>
      <c r="K193" s="954">
        <f t="shared" si="49"/>
        <v>722531</v>
      </c>
      <c r="L193" s="855">
        <f>L194+L196+L198</f>
        <v>0</v>
      </c>
      <c r="M193" s="954">
        <f t="shared" si="50"/>
        <v>722531</v>
      </c>
      <c r="N193" s="969">
        <f>N194+N196+N198</f>
        <v>787576</v>
      </c>
      <c r="O193" s="969">
        <f>O194+O196+O198</f>
        <v>835625</v>
      </c>
    </row>
    <row r="194" spans="1:15" x14ac:dyDescent="0.2">
      <c r="A194" s="312" t="s">
        <v>582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610</v>
      </c>
      <c r="G194" s="970">
        <f>G195</f>
        <v>553653.5</v>
      </c>
      <c r="H194" s="970">
        <f>SUM(H195)</f>
        <v>0</v>
      </c>
      <c r="I194" s="954">
        <f t="shared" si="42"/>
        <v>553653.5</v>
      </c>
      <c r="J194" s="970">
        <f>SUM(J195)</f>
        <v>0</v>
      </c>
      <c r="K194" s="954">
        <f t="shared" si="49"/>
        <v>553653.5</v>
      </c>
      <c r="L194" s="970">
        <f>SUM(L195)</f>
        <v>0</v>
      </c>
      <c r="M194" s="954">
        <f t="shared" si="50"/>
        <v>553653.5</v>
      </c>
      <c r="N194" s="786">
        <f>N195</f>
        <v>613812.6</v>
      </c>
      <c r="O194" s="786">
        <f>O195</f>
        <v>665284.5</v>
      </c>
    </row>
    <row r="195" spans="1:15" ht="25.5" x14ac:dyDescent="0.2">
      <c r="A195" s="312" t="s">
        <v>590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611</v>
      </c>
      <c r="G195" s="970">
        <v>553653.5</v>
      </c>
      <c r="H195" s="970"/>
      <c r="I195" s="954">
        <f>SUM(G195:H195)</f>
        <v>553653.5</v>
      </c>
      <c r="J195" s="970"/>
      <c r="K195" s="954">
        <f>SUM(I195:J195)</f>
        <v>553653.5</v>
      </c>
      <c r="L195" s="970"/>
      <c r="M195" s="954">
        <f>SUM(K195:L195)</f>
        <v>553653.5</v>
      </c>
      <c r="N195" s="971">
        <v>613812.6</v>
      </c>
      <c r="O195" s="971">
        <v>665284.5</v>
      </c>
    </row>
    <row r="196" spans="1:15" ht="24" customHeight="1" x14ac:dyDescent="0.2">
      <c r="A196" s="312" t="s">
        <v>598</v>
      </c>
      <c r="B196" s="299" t="s">
        <v>640</v>
      </c>
      <c r="C196" s="293">
        <v>7</v>
      </c>
      <c r="D196" s="293">
        <v>2</v>
      </c>
      <c r="E196" s="860">
        <v>4219900</v>
      </c>
      <c r="F196" s="298">
        <v>620</v>
      </c>
      <c r="G196" s="970">
        <f>G197</f>
        <v>168877.5</v>
      </c>
      <c r="H196" s="970">
        <f>H197</f>
        <v>0</v>
      </c>
      <c r="I196" s="954">
        <f t="shared" si="42"/>
        <v>168877.5</v>
      </c>
      <c r="J196" s="970">
        <f>J197</f>
        <v>0</v>
      </c>
      <c r="K196" s="954">
        <f t="shared" ref="K196:K210" si="52">SUM(I196:J196)</f>
        <v>168877.5</v>
      </c>
      <c r="L196" s="970">
        <f>L197</f>
        <v>0</v>
      </c>
      <c r="M196" s="954">
        <f t="shared" ref="M196:M210" si="53">SUM(K196:L196)</f>
        <v>168877.5</v>
      </c>
      <c r="N196" s="786">
        <f>N197</f>
        <v>173763.4</v>
      </c>
      <c r="O196" s="786">
        <f>O197</f>
        <v>170340.5</v>
      </c>
    </row>
    <row r="197" spans="1:15" ht="22.5" customHeight="1" x14ac:dyDescent="0.2">
      <c r="A197" s="312" t="s">
        <v>599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621</v>
      </c>
      <c r="G197" s="970">
        <v>168877.5</v>
      </c>
      <c r="H197" s="970"/>
      <c r="I197" s="954">
        <f t="shared" si="42"/>
        <v>168877.5</v>
      </c>
      <c r="J197" s="970"/>
      <c r="K197" s="954">
        <f t="shared" si="52"/>
        <v>168877.5</v>
      </c>
      <c r="L197" s="970"/>
      <c r="M197" s="954">
        <f t="shared" si="53"/>
        <v>168877.5</v>
      </c>
      <c r="N197" s="971">
        <v>173763.4</v>
      </c>
      <c r="O197" s="971">
        <v>170340.5</v>
      </c>
    </row>
    <row r="198" spans="1:15" ht="26.25" hidden="1" customHeight="1" x14ac:dyDescent="0.2">
      <c r="A198" s="312" t="s">
        <v>1049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630</v>
      </c>
      <c r="G198" s="970"/>
      <c r="H198" s="970"/>
      <c r="I198" s="954">
        <f t="shared" si="42"/>
        <v>0</v>
      </c>
      <c r="J198" s="970"/>
      <c r="K198" s="954">
        <f t="shared" si="52"/>
        <v>0</v>
      </c>
      <c r="L198" s="970"/>
      <c r="M198" s="954">
        <f t="shared" si="53"/>
        <v>0</v>
      </c>
      <c r="N198" s="971"/>
      <c r="O198" s="971"/>
    </row>
    <row r="199" spans="1:15" s="869" customFormat="1" ht="24.75" hidden="1" customHeight="1" x14ac:dyDescent="0.2">
      <c r="A199" s="361" t="s">
        <v>646</v>
      </c>
      <c r="B199" s="355" t="s">
        <v>640</v>
      </c>
      <c r="C199" s="362">
        <v>7</v>
      </c>
      <c r="D199" s="362">
        <v>2</v>
      </c>
      <c r="E199" s="858">
        <v>4219900</v>
      </c>
      <c r="F199" s="758" t="s">
        <v>358</v>
      </c>
      <c r="G199" s="855">
        <f>G200</f>
        <v>0</v>
      </c>
      <c r="H199" s="855">
        <f>H200</f>
        <v>0</v>
      </c>
      <c r="I199" s="954">
        <f t="shared" si="42"/>
        <v>0</v>
      </c>
      <c r="J199" s="855">
        <f>J200</f>
        <v>0</v>
      </c>
      <c r="K199" s="954">
        <f t="shared" si="52"/>
        <v>0</v>
      </c>
      <c r="L199" s="855">
        <f>L200</f>
        <v>0</v>
      </c>
      <c r="M199" s="954">
        <f t="shared" si="53"/>
        <v>0</v>
      </c>
      <c r="N199" s="969">
        <f t="shared" ref="N199:O200" si="54">N200</f>
        <v>0</v>
      </c>
      <c r="O199" s="969">
        <f t="shared" si="54"/>
        <v>0</v>
      </c>
    </row>
    <row r="200" spans="1:15" ht="24.75" hidden="1" customHeight="1" x14ac:dyDescent="0.2">
      <c r="A200" s="312" t="s">
        <v>581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600</v>
      </c>
      <c r="G200" s="970">
        <f>G201</f>
        <v>0</v>
      </c>
      <c r="H200" s="970">
        <f>H201</f>
        <v>0</v>
      </c>
      <c r="I200" s="954">
        <f t="shared" si="42"/>
        <v>0</v>
      </c>
      <c r="J200" s="970">
        <f>J201</f>
        <v>0</v>
      </c>
      <c r="K200" s="954">
        <f t="shared" si="52"/>
        <v>0</v>
      </c>
      <c r="L200" s="970">
        <f>L201</f>
        <v>0</v>
      </c>
      <c r="M200" s="954">
        <f t="shared" si="53"/>
        <v>0</v>
      </c>
      <c r="N200" s="786">
        <f t="shared" si="54"/>
        <v>0</v>
      </c>
      <c r="O200" s="786">
        <f t="shared" si="54"/>
        <v>0</v>
      </c>
    </row>
    <row r="201" spans="1:15" ht="21" hidden="1" customHeight="1" x14ac:dyDescent="0.2">
      <c r="A201" s="312" t="s">
        <v>1049</v>
      </c>
      <c r="B201" s="299" t="s">
        <v>640</v>
      </c>
      <c r="C201" s="293">
        <v>7</v>
      </c>
      <c r="D201" s="293">
        <v>2</v>
      </c>
      <c r="E201" s="860">
        <v>4219900</v>
      </c>
      <c r="F201" s="298">
        <v>630</v>
      </c>
      <c r="G201" s="970"/>
      <c r="H201" s="970"/>
      <c r="I201" s="954">
        <f t="shared" si="42"/>
        <v>0</v>
      </c>
      <c r="J201" s="970"/>
      <c r="K201" s="954">
        <f t="shared" si="52"/>
        <v>0</v>
      </c>
      <c r="L201" s="970"/>
      <c r="M201" s="954">
        <f t="shared" si="53"/>
        <v>0</v>
      </c>
      <c r="N201" s="971"/>
      <c r="O201" s="971"/>
    </row>
    <row r="202" spans="1:15" s="869" customFormat="1" ht="25.5" customHeight="1" x14ac:dyDescent="0.2">
      <c r="A202" s="361" t="s">
        <v>790</v>
      </c>
      <c r="B202" s="355" t="s">
        <v>640</v>
      </c>
      <c r="C202" s="362">
        <v>7</v>
      </c>
      <c r="D202" s="362">
        <v>2</v>
      </c>
      <c r="E202" s="858">
        <v>4219900</v>
      </c>
      <c r="F202" s="758" t="s">
        <v>358</v>
      </c>
      <c r="G202" s="855">
        <f>G203+G205+G207+G209</f>
        <v>826</v>
      </c>
      <c r="H202" s="855">
        <f>H203+H205+H207+H209</f>
        <v>0</v>
      </c>
      <c r="I202" s="954">
        <f t="shared" si="42"/>
        <v>826</v>
      </c>
      <c r="J202" s="855">
        <f>J203+J205+J207+J209</f>
        <v>0</v>
      </c>
      <c r="K202" s="954">
        <f t="shared" si="52"/>
        <v>826</v>
      </c>
      <c r="L202" s="855">
        <f>L203+L205+L207+L209</f>
        <v>0</v>
      </c>
      <c r="M202" s="954">
        <f t="shared" si="53"/>
        <v>826</v>
      </c>
      <c r="N202" s="969">
        <f>N203+N205+N207</f>
        <v>826</v>
      </c>
      <c r="O202" s="969">
        <f>O203+O205+O207</f>
        <v>826</v>
      </c>
    </row>
    <row r="203" spans="1:15" hidden="1" x14ac:dyDescent="0.2">
      <c r="A203" s="312" t="s">
        <v>579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240</v>
      </c>
      <c r="G203" s="970">
        <f>G204</f>
        <v>0</v>
      </c>
      <c r="H203" s="970">
        <f>H204</f>
        <v>0</v>
      </c>
      <c r="I203" s="954">
        <f t="shared" si="42"/>
        <v>0</v>
      </c>
      <c r="J203" s="970">
        <f>J204</f>
        <v>0</v>
      </c>
      <c r="K203" s="954">
        <f t="shared" si="52"/>
        <v>0</v>
      </c>
      <c r="L203" s="970">
        <f>L204</f>
        <v>0</v>
      </c>
      <c r="M203" s="954">
        <f t="shared" si="53"/>
        <v>0</v>
      </c>
      <c r="N203" s="786">
        <f>N204</f>
        <v>0</v>
      </c>
      <c r="O203" s="786">
        <f>O204</f>
        <v>0</v>
      </c>
    </row>
    <row r="204" spans="1:15" hidden="1" x14ac:dyDescent="0.2">
      <c r="A204" s="312" t="s">
        <v>580</v>
      </c>
      <c r="B204" s="299" t="s">
        <v>640</v>
      </c>
      <c r="C204" s="293">
        <v>7</v>
      </c>
      <c r="D204" s="293">
        <v>2</v>
      </c>
      <c r="E204" s="860">
        <v>4219900</v>
      </c>
      <c r="F204" s="298">
        <v>244</v>
      </c>
      <c r="G204" s="970"/>
      <c r="H204" s="970"/>
      <c r="I204" s="954">
        <f t="shared" si="42"/>
        <v>0</v>
      </c>
      <c r="J204" s="970"/>
      <c r="K204" s="954">
        <f t="shared" si="52"/>
        <v>0</v>
      </c>
      <c r="L204" s="970"/>
      <c r="M204" s="954">
        <f t="shared" si="53"/>
        <v>0</v>
      </c>
      <c r="N204" s="971"/>
      <c r="O204" s="971"/>
    </row>
    <row r="205" spans="1:15" x14ac:dyDescent="0.2">
      <c r="A205" s="312" t="s">
        <v>582</v>
      </c>
      <c r="B205" s="299" t="s">
        <v>640</v>
      </c>
      <c r="C205" s="293">
        <v>7</v>
      </c>
      <c r="D205" s="293">
        <v>2</v>
      </c>
      <c r="E205" s="860">
        <v>4219900</v>
      </c>
      <c r="F205" s="298">
        <v>610</v>
      </c>
      <c r="G205" s="970">
        <f>G206</f>
        <v>658.7</v>
      </c>
      <c r="H205" s="970">
        <f>H206</f>
        <v>0</v>
      </c>
      <c r="I205" s="954">
        <f t="shared" si="42"/>
        <v>658.7</v>
      </c>
      <c r="J205" s="970">
        <f>J206</f>
        <v>0</v>
      </c>
      <c r="K205" s="954">
        <f t="shared" si="52"/>
        <v>658.7</v>
      </c>
      <c r="L205" s="970">
        <f>L206</f>
        <v>0</v>
      </c>
      <c r="M205" s="954">
        <f t="shared" si="53"/>
        <v>658.7</v>
      </c>
      <c r="N205" s="786">
        <f>N206</f>
        <v>826</v>
      </c>
      <c r="O205" s="786">
        <f>O206</f>
        <v>826</v>
      </c>
    </row>
    <row r="206" spans="1:15" ht="25.5" x14ac:dyDescent="0.2">
      <c r="A206" s="312" t="s">
        <v>590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611</v>
      </c>
      <c r="G206" s="970">
        <v>658.7</v>
      </c>
      <c r="H206" s="970"/>
      <c r="I206" s="954">
        <f t="shared" si="42"/>
        <v>658.7</v>
      </c>
      <c r="J206" s="970"/>
      <c r="K206" s="954">
        <f t="shared" si="52"/>
        <v>658.7</v>
      </c>
      <c r="L206" s="970"/>
      <c r="M206" s="954">
        <f t="shared" si="53"/>
        <v>658.7</v>
      </c>
      <c r="N206" s="971">
        <v>826</v>
      </c>
      <c r="O206" s="971">
        <v>826</v>
      </c>
    </row>
    <row r="207" spans="1:15" x14ac:dyDescent="0.2">
      <c r="A207" s="312" t="s">
        <v>598</v>
      </c>
      <c r="B207" s="299" t="s">
        <v>640</v>
      </c>
      <c r="C207" s="293">
        <v>7</v>
      </c>
      <c r="D207" s="293">
        <v>2</v>
      </c>
      <c r="E207" s="860">
        <v>4219900</v>
      </c>
      <c r="F207" s="298">
        <v>620</v>
      </c>
      <c r="G207" s="970">
        <f>G208</f>
        <v>167.3</v>
      </c>
      <c r="H207" s="970">
        <f>H208</f>
        <v>0</v>
      </c>
      <c r="I207" s="954">
        <f t="shared" si="42"/>
        <v>167.3</v>
      </c>
      <c r="J207" s="970">
        <f>J208</f>
        <v>0</v>
      </c>
      <c r="K207" s="954">
        <f t="shared" si="52"/>
        <v>167.3</v>
      </c>
      <c r="L207" s="970">
        <f>L208</f>
        <v>0</v>
      </c>
      <c r="M207" s="954">
        <f t="shared" si="53"/>
        <v>167.3</v>
      </c>
      <c r="N207" s="786">
        <f>N208</f>
        <v>0</v>
      </c>
      <c r="O207" s="786">
        <f>O208</f>
        <v>0</v>
      </c>
    </row>
    <row r="208" spans="1:15" ht="25.5" x14ac:dyDescent="0.2">
      <c r="A208" s="312" t="s">
        <v>599</v>
      </c>
      <c r="B208" s="299" t="s">
        <v>640</v>
      </c>
      <c r="C208" s="293">
        <v>7</v>
      </c>
      <c r="D208" s="293">
        <v>2</v>
      </c>
      <c r="E208" s="860">
        <v>4219900</v>
      </c>
      <c r="F208" s="298">
        <v>621</v>
      </c>
      <c r="G208" s="970">
        <v>167.3</v>
      </c>
      <c r="H208" s="970"/>
      <c r="I208" s="954">
        <f t="shared" si="42"/>
        <v>167.3</v>
      </c>
      <c r="J208" s="970"/>
      <c r="K208" s="954">
        <f t="shared" si="52"/>
        <v>167.3</v>
      </c>
      <c r="L208" s="970"/>
      <c r="M208" s="954">
        <f t="shared" si="53"/>
        <v>167.3</v>
      </c>
      <c r="N208" s="971"/>
      <c r="O208" s="971"/>
    </row>
    <row r="209" spans="1:15" hidden="1" x14ac:dyDescent="0.2">
      <c r="A209" s="312" t="s">
        <v>1049</v>
      </c>
      <c r="B209" s="299" t="s">
        <v>640</v>
      </c>
      <c r="C209" s="293">
        <v>7</v>
      </c>
      <c r="D209" s="293">
        <v>2</v>
      </c>
      <c r="E209" s="860">
        <v>4219900</v>
      </c>
      <c r="F209" s="298">
        <v>630</v>
      </c>
      <c r="G209" s="970"/>
      <c r="H209" s="970"/>
      <c r="I209" s="954">
        <f t="shared" si="42"/>
        <v>0</v>
      </c>
      <c r="J209" s="970"/>
      <c r="K209" s="954">
        <f t="shared" si="52"/>
        <v>0</v>
      </c>
      <c r="L209" s="970"/>
      <c r="M209" s="954">
        <f t="shared" si="53"/>
        <v>0</v>
      </c>
      <c r="N209" s="971"/>
      <c r="O209" s="971"/>
    </row>
    <row r="210" spans="1:15" s="869" customFormat="1" x14ac:dyDescent="0.2">
      <c r="A210" s="361" t="s">
        <v>252</v>
      </c>
      <c r="B210" s="355" t="s">
        <v>640</v>
      </c>
      <c r="C210" s="362">
        <v>7</v>
      </c>
      <c r="D210" s="362">
        <v>7</v>
      </c>
      <c r="E210" s="858" t="s">
        <v>358</v>
      </c>
      <c r="F210" s="758" t="s">
        <v>358</v>
      </c>
      <c r="G210" s="855">
        <f>G211</f>
        <v>5587</v>
      </c>
      <c r="H210" s="855">
        <f>H211</f>
        <v>1021.6</v>
      </c>
      <c r="I210" s="954">
        <f t="shared" si="42"/>
        <v>6608.6</v>
      </c>
      <c r="J210" s="855">
        <f>J211</f>
        <v>0</v>
      </c>
      <c r="K210" s="954">
        <f t="shared" si="52"/>
        <v>6608.6</v>
      </c>
      <c r="L210" s="855">
        <f>L211</f>
        <v>3800</v>
      </c>
      <c r="M210" s="954">
        <f t="shared" si="53"/>
        <v>10408.6</v>
      </c>
      <c r="N210" s="969">
        <f>N211</f>
        <v>3569.1</v>
      </c>
      <c r="O210" s="969">
        <f>O211</f>
        <v>2222.4</v>
      </c>
    </row>
    <row r="211" spans="1:15" s="869" customFormat="1" x14ac:dyDescent="0.2">
      <c r="A211" s="361" t="s">
        <v>791</v>
      </c>
      <c r="B211" s="355" t="s">
        <v>640</v>
      </c>
      <c r="C211" s="362">
        <v>7</v>
      </c>
      <c r="D211" s="362">
        <v>7</v>
      </c>
      <c r="E211" s="858">
        <v>4320200</v>
      </c>
      <c r="F211" s="758" t="s">
        <v>358</v>
      </c>
      <c r="G211" s="855">
        <f>SUM(G212)</f>
        <v>5587</v>
      </c>
      <c r="H211" s="855">
        <f>SUM(H212+H214)</f>
        <v>1021.6</v>
      </c>
      <c r="I211" s="954">
        <f>SUM(G211:H211)</f>
        <v>6608.6</v>
      </c>
      <c r="J211" s="855">
        <f>SUM(J212+J214)</f>
        <v>0</v>
      </c>
      <c r="K211" s="954">
        <f>SUM(I211:J211)</f>
        <v>6608.6</v>
      </c>
      <c r="L211" s="855">
        <f>SUM(L212+L214)</f>
        <v>3800</v>
      </c>
      <c r="M211" s="954">
        <f>SUM(K211:L211)</f>
        <v>10408.6</v>
      </c>
      <c r="N211" s="969">
        <f t="shared" ref="N211:O212" si="55">SUM(N212)</f>
        <v>3569.1</v>
      </c>
      <c r="O211" s="969">
        <f t="shared" si="55"/>
        <v>2222.4</v>
      </c>
    </row>
    <row r="212" spans="1:15" x14ac:dyDescent="0.2">
      <c r="A212" s="312" t="s">
        <v>562</v>
      </c>
      <c r="B212" s="299" t="s">
        <v>640</v>
      </c>
      <c r="C212" s="293">
        <v>7</v>
      </c>
      <c r="D212" s="293">
        <v>7</v>
      </c>
      <c r="E212" s="860">
        <v>4320200</v>
      </c>
      <c r="F212" s="298">
        <v>240</v>
      </c>
      <c r="G212" s="970">
        <f>SUM(G213)</f>
        <v>5587</v>
      </c>
      <c r="H212" s="970">
        <f>SUM(H213)</f>
        <v>-422.1</v>
      </c>
      <c r="I212" s="954">
        <f t="shared" si="42"/>
        <v>5164.8999999999996</v>
      </c>
      <c r="J212" s="970">
        <f>SUM(J213)</f>
        <v>0</v>
      </c>
      <c r="K212" s="954">
        <f t="shared" ref="K212:K215" si="56">SUM(I212:J212)</f>
        <v>5164.8999999999996</v>
      </c>
      <c r="L212" s="970">
        <f>SUM(L213)</f>
        <v>3800</v>
      </c>
      <c r="M212" s="954">
        <f t="shared" ref="M212:M215" si="57">SUM(K212:L212)</f>
        <v>8964.9</v>
      </c>
      <c r="N212" s="786">
        <f t="shared" si="55"/>
        <v>3569.1</v>
      </c>
      <c r="O212" s="786">
        <f t="shared" si="55"/>
        <v>2222.4</v>
      </c>
    </row>
    <row r="213" spans="1:15" x14ac:dyDescent="0.2">
      <c r="A213" s="312" t="s">
        <v>563</v>
      </c>
      <c r="B213" s="299" t="s">
        <v>640</v>
      </c>
      <c r="C213" s="293">
        <v>7</v>
      </c>
      <c r="D213" s="293">
        <v>7</v>
      </c>
      <c r="E213" s="860">
        <v>4320200</v>
      </c>
      <c r="F213" s="298">
        <v>244</v>
      </c>
      <c r="G213" s="970">
        <v>5587</v>
      </c>
      <c r="H213" s="970">
        <v>-422.1</v>
      </c>
      <c r="I213" s="954">
        <f t="shared" si="42"/>
        <v>5164.8999999999996</v>
      </c>
      <c r="J213" s="970"/>
      <c r="K213" s="954">
        <f t="shared" si="56"/>
        <v>5164.8999999999996</v>
      </c>
      <c r="L213" s="970">
        <v>3800</v>
      </c>
      <c r="M213" s="954">
        <f t="shared" si="57"/>
        <v>8964.9</v>
      </c>
      <c r="N213" s="786">
        <v>3569.1</v>
      </c>
      <c r="O213" s="971">
        <v>2222.4</v>
      </c>
    </row>
    <row r="214" spans="1:15" x14ac:dyDescent="0.2">
      <c r="A214" s="312" t="s">
        <v>598</v>
      </c>
      <c r="B214" s="299" t="s">
        <v>640</v>
      </c>
      <c r="C214" s="293">
        <v>7</v>
      </c>
      <c r="D214" s="293">
        <v>7</v>
      </c>
      <c r="E214" s="860">
        <v>4320200</v>
      </c>
      <c r="F214" s="298">
        <v>620</v>
      </c>
      <c r="G214" s="970"/>
      <c r="H214" s="970">
        <f>H215</f>
        <v>1443.7</v>
      </c>
      <c r="I214" s="954">
        <f t="shared" si="42"/>
        <v>1443.7</v>
      </c>
      <c r="J214" s="970">
        <f>J215</f>
        <v>0</v>
      </c>
      <c r="K214" s="954">
        <f t="shared" si="56"/>
        <v>1443.7</v>
      </c>
      <c r="L214" s="970">
        <f>L215</f>
        <v>0</v>
      </c>
      <c r="M214" s="954">
        <f t="shared" si="57"/>
        <v>1443.7</v>
      </c>
      <c r="N214" s="786"/>
      <c r="O214" s="971"/>
    </row>
    <row r="215" spans="1:15" x14ac:dyDescent="0.2">
      <c r="A215" s="312" t="s">
        <v>600</v>
      </c>
      <c r="B215" s="299" t="s">
        <v>640</v>
      </c>
      <c r="C215" s="293">
        <v>7</v>
      </c>
      <c r="D215" s="293">
        <v>7</v>
      </c>
      <c r="E215" s="860">
        <v>4320200</v>
      </c>
      <c r="F215" s="298">
        <v>622</v>
      </c>
      <c r="G215" s="970"/>
      <c r="H215" s="970">
        <v>1443.7</v>
      </c>
      <c r="I215" s="954">
        <f t="shared" si="42"/>
        <v>1443.7</v>
      </c>
      <c r="J215" s="970"/>
      <c r="K215" s="954">
        <f t="shared" si="56"/>
        <v>1443.7</v>
      </c>
      <c r="L215" s="970"/>
      <c r="M215" s="954">
        <f t="shared" si="57"/>
        <v>1443.7</v>
      </c>
      <c r="N215" s="786"/>
      <c r="O215" s="971"/>
    </row>
    <row r="216" spans="1:15" s="869" customFormat="1" x14ac:dyDescent="0.2">
      <c r="A216" s="361" t="s">
        <v>364</v>
      </c>
      <c r="B216" s="355" t="s">
        <v>640</v>
      </c>
      <c r="C216" s="362">
        <v>7</v>
      </c>
      <c r="D216" s="362">
        <v>9</v>
      </c>
      <c r="E216" s="858"/>
      <c r="F216" s="758"/>
      <c r="G216" s="855">
        <f>G217+G220</f>
        <v>63393</v>
      </c>
      <c r="H216" s="855">
        <f t="shared" ref="H216:I216" si="58">H217+H220</f>
        <v>0</v>
      </c>
      <c r="I216" s="855">
        <f t="shared" si="58"/>
        <v>63393</v>
      </c>
      <c r="J216" s="855">
        <f t="shared" ref="J216:K216" si="59">J217+J220</f>
        <v>0</v>
      </c>
      <c r="K216" s="855">
        <f t="shared" si="59"/>
        <v>63393</v>
      </c>
      <c r="L216" s="855">
        <f t="shared" ref="L216:M216" si="60">L217+L220</f>
        <v>0</v>
      </c>
      <c r="M216" s="855">
        <f t="shared" si="60"/>
        <v>63393</v>
      </c>
      <c r="N216" s="969">
        <f t="shared" ref="N216:O221" si="61">N217</f>
        <v>64428</v>
      </c>
      <c r="O216" s="969">
        <f t="shared" si="61"/>
        <v>64323</v>
      </c>
    </row>
    <row r="217" spans="1:15" s="869" customFormat="1" ht="51" x14ac:dyDescent="0.2">
      <c r="A217" s="361" t="s">
        <v>648</v>
      </c>
      <c r="B217" s="355" t="s">
        <v>640</v>
      </c>
      <c r="C217" s="362">
        <v>7</v>
      </c>
      <c r="D217" s="362">
        <v>9</v>
      </c>
      <c r="E217" s="858"/>
      <c r="F217" s="758"/>
      <c r="G217" s="855">
        <f>G218</f>
        <v>125</v>
      </c>
      <c r="H217" s="855">
        <f t="shared" ref="H217:M217" si="62">H218</f>
        <v>0</v>
      </c>
      <c r="I217" s="855">
        <f t="shared" si="62"/>
        <v>125</v>
      </c>
      <c r="J217" s="855">
        <f t="shared" si="62"/>
        <v>0</v>
      </c>
      <c r="K217" s="855">
        <f t="shared" si="62"/>
        <v>125</v>
      </c>
      <c r="L217" s="855">
        <f t="shared" si="62"/>
        <v>0</v>
      </c>
      <c r="M217" s="855">
        <f t="shared" si="62"/>
        <v>125</v>
      </c>
      <c r="N217" s="855">
        <f t="shared" ref="N217:O217" si="63">SUM(N218+N221)</f>
        <v>64428</v>
      </c>
      <c r="O217" s="855">
        <f t="shared" si="63"/>
        <v>64323</v>
      </c>
    </row>
    <row r="218" spans="1:15" s="869" customFormat="1" x14ac:dyDescent="0.2">
      <c r="A218" s="312" t="s">
        <v>579</v>
      </c>
      <c r="B218" s="299" t="s">
        <v>640</v>
      </c>
      <c r="C218" s="293">
        <v>7</v>
      </c>
      <c r="D218" s="293">
        <v>9</v>
      </c>
      <c r="E218" s="860">
        <v>4529900</v>
      </c>
      <c r="F218" s="298">
        <v>240</v>
      </c>
      <c r="G218" s="786">
        <f t="shared" ref="G218:L218" si="64">SUM(G219)</f>
        <v>125</v>
      </c>
      <c r="H218" s="786">
        <f t="shared" si="64"/>
        <v>0</v>
      </c>
      <c r="I218" s="954">
        <f t="shared" si="42"/>
        <v>125</v>
      </c>
      <c r="J218" s="786">
        <f t="shared" si="64"/>
        <v>0</v>
      </c>
      <c r="K218" s="954">
        <f t="shared" ref="K218:K219" si="65">SUM(I218:J218)</f>
        <v>125</v>
      </c>
      <c r="L218" s="786">
        <f t="shared" si="64"/>
        <v>0</v>
      </c>
      <c r="M218" s="954">
        <f t="shared" ref="M218:M219" si="66">SUM(K218:L218)</f>
        <v>125</v>
      </c>
      <c r="N218" s="786">
        <f t="shared" ref="N218:O218" si="67">SUM(N219)</f>
        <v>0</v>
      </c>
      <c r="O218" s="786">
        <f t="shared" si="67"/>
        <v>0</v>
      </c>
    </row>
    <row r="219" spans="1:15" s="869" customFormat="1" x14ac:dyDescent="0.2">
      <c r="A219" s="312" t="s">
        <v>580</v>
      </c>
      <c r="B219" s="299" t="s">
        <v>640</v>
      </c>
      <c r="C219" s="293">
        <v>7</v>
      </c>
      <c r="D219" s="293">
        <v>9</v>
      </c>
      <c r="E219" s="860">
        <v>4529900</v>
      </c>
      <c r="F219" s="298">
        <v>244</v>
      </c>
      <c r="G219" s="970">
        <v>125</v>
      </c>
      <c r="H219" s="970"/>
      <c r="I219" s="954">
        <f t="shared" si="42"/>
        <v>125</v>
      </c>
      <c r="J219" s="970"/>
      <c r="K219" s="954">
        <f t="shared" si="65"/>
        <v>125</v>
      </c>
      <c r="L219" s="970"/>
      <c r="M219" s="954">
        <f t="shared" si="66"/>
        <v>125</v>
      </c>
      <c r="N219" s="786"/>
      <c r="O219" s="786"/>
    </row>
    <row r="220" spans="1:15" s="869" customFormat="1" ht="25.5" x14ac:dyDescent="0.2">
      <c r="A220" s="361" t="s">
        <v>646</v>
      </c>
      <c r="B220" s="355" t="s">
        <v>640</v>
      </c>
      <c r="C220" s="362">
        <v>7</v>
      </c>
      <c r="D220" s="362">
        <v>9</v>
      </c>
      <c r="E220" s="858">
        <v>4359900</v>
      </c>
      <c r="F220" s="758"/>
      <c r="G220" s="855">
        <f>G221</f>
        <v>63268</v>
      </c>
      <c r="H220" s="855">
        <f t="shared" ref="H220:M220" si="68">H221</f>
        <v>0</v>
      </c>
      <c r="I220" s="855">
        <f t="shared" si="68"/>
        <v>63268</v>
      </c>
      <c r="J220" s="855">
        <f t="shared" si="68"/>
        <v>0</v>
      </c>
      <c r="K220" s="855">
        <f t="shared" si="68"/>
        <v>63268</v>
      </c>
      <c r="L220" s="855">
        <f t="shared" si="68"/>
        <v>0</v>
      </c>
      <c r="M220" s="855">
        <f t="shared" si="68"/>
        <v>63268</v>
      </c>
      <c r="N220" s="969"/>
      <c r="O220" s="969"/>
    </row>
    <row r="221" spans="1:15" x14ac:dyDescent="0.2">
      <c r="A221" s="312" t="s">
        <v>598</v>
      </c>
      <c r="B221" s="299" t="s">
        <v>640</v>
      </c>
      <c r="C221" s="293">
        <v>7</v>
      </c>
      <c r="D221" s="293">
        <v>9</v>
      </c>
      <c r="E221" s="860">
        <v>4359900</v>
      </c>
      <c r="F221" s="298">
        <v>620</v>
      </c>
      <c r="G221" s="970">
        <f t="shared" ref="G221" si="69">G222</f>
        <v>63268</v>
      </c>
      <c r="H221" s="970">
        <f>SUM(H222)</f>
        <v>0</v>
      </c>
      <c r="I221" s="954">
        <f t="shared" ref="I221:I227" si="70">SUM(G221:H221)</f>
        <v>63268</v>
      </c>
      <c r="J221" s="970">
        <f>SUM(J222)</f>
        <v>0</v>
      </c>
      <c r="K221" s="954">
        <f t="shared" ref="K221:K227" si="71">SUM(I221:J221)</f>
        <v>63268</v>
      </c>
      <c r="L221" s="970">
        <f>SUM(L222)</f>
        <v>0</v>
      </c>
      <c r="M221" s="954">
        <f t="shared" ref="M221:M227" si="72">SUM(K221:L221)</f>
        <v>63268</v>
      </c>
      <c r="N221" s="786">
        <f t="shared" si="61"/>
        <v>64428</v>
      </c>
      <c r="O221" s="786">
        <f t="shared" si="61"/>
        <v>64323</v>
      </c>
    </row>
    <row r="222" spans="1:15" ht="25.5" x14ac:dyDescent="0.2">
      <c r="A222" s="312" t="s">
        <v>599</v>
      </c>
      <c r="B222" s="299" t="s">
        <v>640</v>
      </c>
      <c r="C222" s="293">
        <v>7</v>
      </c>
      <c r="D222" s="293">
        <v>9</v>
      </c>
      <c r="E222" s="860">
        <v>4359900</v>
      </c>
      <c r="F222" s="298">
        <v>621</v>
      </c>
      <c r="G222" s="970">
        <v>63268</v>
      </c>
      <c r="H222" s="970"/>
      <c r="I222" s="954">
        <f t="shared" si="70"/>
        <v>63268</v>
      </c>
      <c r="J222" s="970"/>
      <c r="K222" s="954">
        <f t="shared" si="71"/>
        <v>63268</v>
      </c>
      <c r="L222" s="970"/>
      <c r="M222" s="954">
        <f t="shared" si="72"/>
        <v>63268</v>
      </c>
      <c r="N222" s="971">
        <v>64428</v>
      </c>
      <c r="O222" s="971">
        <v>64323</v>
      </c>
    </row>
    <row r="223" spans="1:15" s="869" customFormat="1" x14ac:dyDescent="0.2">
      <c r="A223" s="883" t="s">
        <v>367</v>
      </c>
      <c r="B223" s="355" t="s">
        <v>640</v>
      </c>
      <c r="C223" s="362">
        <v>10</v>
      </c>
      <c r="D223" s="362"/>
      <c r="E223" s="858"/>
      <c r="F223" s="758"/>
      <c r="G223" s="958">
        <f>SUM(G224)</f>
        <v>14827</v>
      </c>
      <c r="H223" s="958">
        <f>SUM(H224)</f>
        <v>0</v>
      </c>
      <c r="I223" s="954">
        <f t="shared" si="70"/>
        <v>14827</v>
      </c>
      <c r="J223" s="958">
        <f>SUM(J224)</f>
        <v>0</v>
      </c>
      <c r="K223" s="954">
        <f t="shared" si="71"/>
        <v>14827</v>
      </c>
      <c r="L223" s="958">
        <f>SUM(L224)</f>
        <v>0</v>
      </c>
      <c r="M223" s="954">
        <f t="shared" si="72"/>
        <v>14827</v>
      </c>
      <c r="N223" s="959">
        <f>SUM(N224)</f>
        <v>15351</v>
      </c>
      <c r="O223" s="959">
        <f>SUM(O224)</f>
        <v>15351</v>
      </c>
    </row>
    <row r="224" spans="1:15" s="869" customFormat="1" x14ac:dyDescent="0.2">
      <c r="A224" s="361" t="s">
        <v>368</v>
      </c>
      <c r="B224" s="355" t="s">
        <v>640</v>
      </c>
      <c r="C224" s="362">
        <v>10</v>
      </c>
      <c r="D224" s="362">
        <v>4</v>
      </c>
      <c r="E224" s="858"/>
      <c r="F224" s="758"/>
      <c r="G224" s="958">
        <f t="shared" ref="G224:L226" si="73">G225</f>
        <v>14827</v>
      </c>
      <c r="H224" s="958">
        <f t="shared" si="73"/>
        <v>0</v>
      </c>
      <c r="I224" s="954">
        <f t="shared" si="70"/>
        <v>14827</v>
      </c>
      <c r="J224" s="958">
        <f t="shared" si="73"/>
        <v>0</v>
      </c>
      <c r="K224" s="954">
        <f t="shared" si="71"/>
        <v>14827</v>
      </c>
      <c r="L224" s="958">
        <f t="shared" si="73"/>
        <v>0</v>
      </c>
      <c r="M224" s="954">
        <f t="shared" si="72"/>
        <v>14827</v>
      </c>
      <c r="N224" s="959">
        <f t="shared" ref="N224:O226" si="74">N225</f>
        <v>15351</v>
      </c>
      <c r="O224" s="959">
        <f t="shared" si="74"/>
        <v>15351</v>
      </c>
    </row>
    <row r="225" spans="1:15" s="869" customFormat="1" ht="51" x14ac:dyDescent="0.2">
      <c r="A225" s="361" t="s">
        <v>648</v>
      </c>
      <c r="B225" s="355" t="s">
        <v>640</v>
      </c>
      <c r="C225" s="362">
        <v>10</v>
      </c>
      <c r="D225" s="362">
        <v>4</v>
      </c>
      <c r="E225" s="858">
        <v>5201002</v>
      </c>
      <c r="F225" s="758" t="s">
        <v>358</v>
      </c>
      <c r="G225" s="958">
        <f t="shared" si="73"/>
        <v>14827</v>
      </c>
      <c r="H225" s="958">
        <f t="shared" si="73"/>
        <v>0</v>
      </c>
      <c r="I225" s="954">
        <f t="shared" si="70"/>
        <v>14827</v>
      </c>
      <c r="J225" s="958">
        <f t="shared" si="73"/>
        <v>0</v>
      </c>
      <c r="K225" s="954">
        <f t="shared" si="71"/>
        <v>14827</v>
      </c>
      <c r="L225" s="958">
        <f t="shared" si="73"/>
        <v>0</v>
      </c>
      <c r="M225" s="954">
        <f t="shared" si="72"/>
        <v>14827</v>
      </c>
      <c r="N225" s="959">
        <f t="shared" si="74"/>
        <v>15351</v>
      </c>
      <c r="O225" s="959">
        <f t="shared" si="74"/>
        <v>15351</v>
      </c>
    </row>
    <row r="226" spans="1:15" x14ac:dyDescent="0.2">
      <c r="A226" s="312" t="s">
        <v>612</v>
      </c>
      <c r="B226" s="299" t="s">
        <v>640</v>
      </c>
      <c r="C226" s="293">
        <v>10</v>
      </c>
      <c r="D226" s="293">
        <v>4</v>
      </c>
      <c r="E226" s="860">
        <v>5201002</v>
      </c>
      <c r="F226" s="298">
        <v>320</v>
      </c>
      <c r="G226" s="960">
        <f t="shared" si="73"/>
        <v>14827</v>
      </c>
      <c r="H226" s="960">
        <f t="shared" si="73"/>
        <v>0</v>
      </c>
      <c r="I226" s="954">
        <f t="shared" si="70"/>
        <v>14827</v>
      </c>
      <c r="J226" s="960">
        <f t="shared" si="73"/>
        <v>0</v>
      </c>
      <c r="K226" s="954">
        <f t="shared" si="71"/>
        <v>14827</v>
      </c>
      <c r="L226" s="960">
        <f t="shared" si="73"/>
        <v>0</v>
      </c>
      <c r="M226" s="954">
        <f t="shared" si="72"/>
        <v>14827</v>
      </c>
      <c r="N226" s="962">
        <f t="shared" si="74"/>
        <v>15351</v>
      </c>
      <c r="O226" s="962">
        <f t="shared" si="74"/>
        <v>15351</v>
      </c>
    </row>
    <row r="227" spans="1:15" ht="25.5" x14ac:dyDescent="0.2">
      <c r="A227" s="312" t="s">
        <v>625</v>
      </c>
      <c r="B227" s="299" t="s">
        <v>640</v>
      </c>
      <c r="C227" s="293">
        <v>10</v>
      </c>
      <c r="D227" s="293">
        <v>4</v>
      </c>
      <c r="E227" s="860">
        <v>5201002</v>
      </c>
      <c r="F227" s="298">
        <v>321</v>
      </c>
      <c r="G227" s="960">
        <v>14827</v>
      </c>
      <c r="H227" s="960"/>
      <c r="I227" s="954">
        <f t="shared" si="70"/>
        <v>14827</v>
      </c>
      <c r="J227" s="960"/>
      <c r="K227" s="954">
        <f t="shared" si="71"/>
        <v>14827</v>
      </c>
      <c r="L227" s="960"/>
      <c r="M227" s="954">
        <f t="shared" si="72"/>
        <v>14827</v>
      </c>
      <c r="N227" s="962">
        <v>15351</v>
      </c>
      <c r="O227" s="962">
        <v>15351</v>
      </c>
    </row>
  </sheetData>
  <mergeCells count="10">
    <mergeCell ref="A6:O6"/>
    <mergeCell ref="A8:A9"/>
    <mergeCell ref="B8:B9"/>
    <mergeCell ref="C8:C9"/>
    <mergeCell ref="D8:D9"/>
    <mergeCell ref="E8:E9"/>
    <mergeCell ref="F8:F9"/>
    <mergeCell ref="N8:N9"/>
    <mergeCell ref="O8:O9"/>
    <mergeCell ref="K8:M8"/>
  </mergeCells>
  <pageMargins left="0.82677165354330717" right="0.15748031496062992" top="0.82677165354330717" bottom="0.94488188976377963" header="0.15748031496062992" footer="0.15748031496062992"/>
  <pageSetup paperSize="9" scale="53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2"/>
  <sheetViews>
    <sheetView zoomScaleNormal="100" zoomScaleSheetLayoutView="100" workbookViewId="0">
      <selection activeCell="Q9" sqref="Q9"/>
    </sheetView>
  </sheetViews>
  <sheetFormatPr defaultColWidth="9.140625" defaultRowHeight="12.75" outlineLevelCol="1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10" width="10.28515625" style="868" hidden="1" customWidth="1" outlineLevel="1"/>
    <col min="11" max="11" width="10.28515625" style="868" customWidth="1" collapsed="1"/>
    <col min="12" max="13" width="10.28515625" style="868" customWidth="1"/>
    <col min="14" max="14" width="12.42578125" style="868" customWidth="1"/>
    <col min="15" max="15" width="12.5703125" style="868" customWidth="1"/>
    <col min="16" max="16" width="7.5703125" style="868" customWidth="1"/>
    <col min="17" max="17" width="15.42578125" style="868" customWidth="1"/>
    <col min="18" max="18" width="10.7109375" style="868" bestFit="1" customWidth="1"/>
    <col min="19" max="16384" width="9.140625" style="868"/>
  </cols>
  <sheetData>
    <row r="1" spans="1:18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888"/>
      <c r="K1" s="888"/>
      <c r="L1" s="888"/>
      <c r="M1" s="888"/>
      <c r="N1" s="1047" t="s">
        <v>815</v>
      </c>
      <c r="O1" s="1047"/>
      <c r="P1" s="891"/>
      <c r="Q1" s="891"/>
    </row>
    <row r="2" spans="1:18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888"/>
      <c r="K2" s="888"/>
      <c r="L2" s="888"/>
      <c r="M2" s="888"/>
      <c r="N2" s="1047" t="s">
        <v>351</v>
      </c>
      <c r="O2" s="1047"/>
      <c r="P2" s="891"/>
      <c r="Q2" s="891"/>
    </row>
    <row r="3" spans="1:18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888"/>
      <c r="K3" s="888"/>
      <c r="L3" s="888"/>
      <c r="M3" s="888"/>
      <c r="N3" s="974" t="s">
        <v>352</v>
      </c>
      <c r="O3" s="974"/>
      <c r="P3" s="891"/>
      <c r="Q3" s="891"/>
    </row>
    <row r="4" spans="1:18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888"/>
      <c r="K4" s="888"/>
      <c r="L4" s="888"/>
      <c r="M4" s="888"/>
      <c r="N4" s="1047" t="s">
        <v>1312</v>
      </c>
      <c r="O4" s="1047"/>
      <c r="P4" s="891"/>
      <c r="Q4" s="891"/>
    </row>
    <row r="5" spans="1:18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66"/>
      <c r="K5" s="866"/>
      <c r="L5" s="866"/>
      <c r="M5" s="866"/>
      <c r="N5" s="895"/>
      <c r="O5" s="895"/>
      <c r="P5" s="896"/>
      <c r="Q5" s="896"/>
    </row>
    <row r="6" spans="1:18" s="898" customFormat="1" ht="29.25" customHeight="1" x14ac:dyDescent="0.25">
      <c r="A6" s="1041" t="s">
        <v>1278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/>
      <c r="O6" s="1041"/>
      <c r="P6" s="897"/>
      <c r="Q6" s="897"/>
    </row>
    <row r="7" spans="1:18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968" t="s">
        <v>719</v>
      </c>
      <c r="P7" s="896"/>
      <c r="Q7" s="896"/>
    </row>
    <row r="8" spans="1:18" s="869" customFormat="1" ht="17.25" customHeight="1" x14ac:dyDescent="0.2">
      <c r="A8" s="1028" t="s">
        <v>353</v>
      </c>
      <c r="B8" s="1029" t="s">
        <v>544</v>
      </c>
      <c r="C8" s="1030" t="s">
        <v>354</v>
      </c>
      <c r="D8" s="1030" t="s">
        <v>355</v>
      </c>
      <c r="E8" s="1031" t="s">
        <v>545</v>
      </c>
      <c r="F8" s="1031" t="s">
        <v>546</v>
      </c>
      <c r="G8" s="985" t="s">
        <v>720</v>
      </c>
      <c r="H8" s="986"/>
      <c r="I8" s="986" t="s">
        <v>720</v>
      </c>
      <c r="J8" s="986"/>
      <c r="K8" s="1048" t="s">
        <v>720</v>
      </c>
      <c r="L8" s="1049"/>
      <c r="M8" s="1050"/>
      <c r="N8" s="1031" t="s">
        <v>721</v>
      </c>
      <c r="O8" s="1031" t="s">
        <v>1261</v>
      </c>
      <c r="P8" s="899"/>
      <c r="Q8" s="899"/>
    </row>
    <row r="9" spans="1:18" s="869" customFormat="1" ht="69.75" customHeight="1" x14ac:dyDescent="0.2">
      <c r="A9" s="1028"/>
      <c r="B9" s="1029"/>
      <c r="C9" s="1030"/>
      <c r="D9" s="1030"/>
      <c r="E9" s="1031"/>
      <c r="F9" s="1031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1305</v>
      </c>
      <c r="L9" s="316" t="s">
        <v>735</v>
      </c>
      <c r="M9" s="305" t="s">
        <v>736</v>
      </c>
      <c r="N9" s="1031"/>
      <c r="O9" s="1031"/>
      <c r="P9" s="899"/>
      <c r="Q9" s="899"/>
    </row>
    <row r="10" spans="1:18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900"/>
      <c r="K10" s="900"/>
      <c r="L10" s="900"/>
      <c r="M10" s="900"/>
      <c r="N10" s="308">
        <v>10</v>
      </c>
      <c r="O10" s="900">
        <v>11</v>
      </c>
      <c r="P10" s="901"/>
      <c r="Q10" s="901"/>
    </row>
    <row r="11" spans="1:18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 t="shared" ref="G11:O11" si="0">SUM(G12+G122+G176+G227)</f>
        <v>865905.8</v>
      </c>
      <c r="H11" s="360">
        <f t="shared" si="0"/>
        <v>296933.59999999998</v>
      </c>
      <c r="I11" s="360">
        <f t="shared" si="0"/>
        <v>1162839.3999999999</v>
      </c>
      <c r="J11" s="360">
        <f t="shared" si="0"/>
        <v>27999.1</v>
      </c>
      <c r="K11" s="360">
        <f t="shared" si="0"/>
        <v>1190838.5</v>
      </c>
      <c r="L11" s="360">
        <f t="shared" ref="L11:M11" si="1">SUM(L12+L122+L176+L227)</f>
        <v>54626.200000000012</v>
      </c>
      <c r="M11" s="360">
        <f t="shared" si="1"/>
        <v>1245464.7</v>
      </c>
      <c r="N11" s="360">
        <f t="shared" si="0"/>
        <v>167887.69999999998</v>
      </c>
      <c r="O11" s="360">
        <f t="shared" si="0"/>
        <v>74772.5</v>
      </c>
      <c r="P11" s="899" t="s">
        <v>350</v>
      </c>
      <c r="Q11" s="899"/>
    </row>
    <row r="12" spans="1:18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SUM(G26+G55+G72+G97+G110+G116+G13)</f>
        <v>457176</v>
      </c>
      <c r="H12" s="359">
        <f>SUM(H26+H55+H72+H97+H110+H116+H13)</f>
        <v>18422.599999999999</v>
      </c>
      <c r="I12" s="360">
        <f t="shared" ref="I12:I83" si="2">G12+H12</f>
        <v>475598.6</v>
      </c>
      <c r="J12" s="359">
        <f>SUM(J26+J55+J72+J97+J110+J116+J13)</f>
        <v>3287</v>
      </c>
      <c r="K12" s="360">
        <f t="shared" ref="K12:K18" si="3">I12+J12</f>
        <v>478885.6</v>
      </c>
      <c r="L12" s="359">
        <f>SUM(L26+L55+L72+L97+L110+L116+L13)</f>
        <v>29645.200000000004</v>
      </c>
      <c r="M12" s="360">
        <f t="shared" ref="M12:M18" si="4">K12+L12</f>
        <v>508530.8</v>
      </c>
      <c r="N12" s="359">
        <f>SUM(N26+N55+N72+N97+N110+N116+N13)</f>
        <v>152946.4</v>
      </c>
      <c r="O12" s="359">
        <f>SUM(O26+O55+O72+O97+O110+O116+O13)</f>
        <v>49957</v>
      </c>
      <c r="P12" s="899"/>
      <c r="Q12" s="899"/>
    </row>
    <row r="13" spans="1:18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2"/>
        <v>7590</v>
      </c>
      <c r="J13" s="359">
        <f>SUM(J20+J14)</f>
        <v>0</v>
      </c>
      <c r="K13" s="360">
        <f t="shared" si="3"/>
        <v>7590</v>
      </c>
      <c r="L13" s="359">
        <f>SUM(L20+L14)</f>
        <v>0</v>
      </c>
      <c r="M13" s="360">
        <f t="shared" si="4"/>
        <v>7590</v>
      </c>
      <c r="N13" s="359">
        <f t="shared" ref="N13:O13" si="5">SUM(N20+N14)</f>
        <v>12370.5</v>
      </c>
      <c r="O13" s="359">
        <f t="shared" si="5"/>
        <v>55</v>
      </c>
      <c r="P13" s="899"/>
      <c r="Q13" s="903"/>
    </row>
    <row r="14" spans="1:18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O18" si="6">SUM(H15)</f>
        <v>0</v>
      </c>
      <c r="I14" s="360">
        <f t="shared" si="2"/>
        <v>0</v>
      </c>
      <c r="J14" s="359">
        <f t="shared" si="6"/>
        <v>0</v>
      </c>
      <c r="K14" s="360">
        <f t="shared" si="3"/>
        <v>0</v>
      </c>
      <c r="L14" s="359">
        <f t="shared" si="6"/>
        <v>0</v>
      </c>
      <c r="M14" s="360">
        <f t="shared" si="4"/>
        <v>0</v>
      </c>
      <c r="N14" s="359">
        <f t="shared" si="6"/>
        <v>12280.5</v>
      </c>
      <c r="O14" s="359">
        <f t="shared" si="6"/>
        <v>0</v>
      </c>
      <c r="P14" s="899"/>
      <c r="Q14" s="899"/>
      <c r="R14" s="904"/>
    </row>
    <row r="15" spans="1:18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L18" si="7">SUM(G16)</f>
        <v>0</v>
      </c>
      <c r="H15" s="317">
        <f t="shared" si="7"/>
        <v>0</v>
      </c>
      <c r="I15" s="318">
        <f t="shared" si="2"/>
        <v>0</v>
      </c>
      <c r="J15" s="317">
        <f t="shared" si="7"/>
        <v>0</v>
      </c>
      <c r="K15" s="318">
        <f t="shared" si="3"/>
        <v>0</v>
      </c>
      <c r="L15" s="317">
        <f t="shared" si="7"/>
        <v>0</v>
      </c>
      <c r="M15" s="318">
        <f t="shared" si="4"/>
        <v>0</v>
      </c>
      <c r="N15" s="317">
        <f t="shared" si="6"/>
        <v>12280.5</v>
      </c>
      <c r="O15" s="317">
        <f t="shared" si="6"/>
        <v>0</v>
      </c>
      <c r="P15" s="896"/>
      <c r="Q15" s="896"/>
    </row>
    <row r="16" spans="1:18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7"/>
        <v>0</v>
      </c>
      <c r="H16" s="317">
        <f t="shared" si="7"/>
        <v>0</v>
      </c>
      <c r="I16" s="318">
        <f t="shared" si="2"/>
        <v>0</v>
      </c>
      <c r="J16" s="317">
        <f t="shared" si="7"/>
        <v>0</v>
      </c>
      <c r="K16" s="318">
        <f t="shared" si="3"/>
        <v>0</v>
      </c>
      <c r="L16" s="317">
        <f t="shared" si="7"/>
        <v>0</v>
      </c>
      <c r="M16" s="318">
        <f t="shared" si="4"/>
        <v>0</v>
      </c>
      <c r="N16" s="317">
        <f t="shared" si="6"/>
        <v>12280.5</v>
      </c>
      <c r="O16" s="317">
        <f t="shared" si="6"/>
        <v>0</v>
      </c>
      <c r="P16" s="896"/>
      <c r="Q16" s="896"/>
      <c r="R16" s="948"/>
    </row>
    <row r="17" spans="1:18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7"/>
        <v>0</v>
      </c>
      <c r="H17" s="317">
        <f t="shared" si="7"/>
        <v>0</v>
      </c>
      <c r="I17" s="318">
        <f t="shared" si="2"/>
        <v>0</v>
      </c>
      <c r="J17" s="317">
        <f t="shared" si="7"/>
        <v>0</v>
      </c>
      <c r="K17" s="318">
        <f t="shared" si="3"/>
        <v>0</v>
      </c>
      <c r="L17" s="317">
        <f t="shared" si="7"/>
        <v>0</v>
      </c>
      <c r="M17" s="318">
        <f t="shared" si="4"/>
        <v>0</v>
      </c>
      <c r="N17" s="317">
        <f t="shared" si="6"/>
        <v>12280.5</v>
      </c>
      <c r="O17" s="317">
        <f t="shared" si="6"/>
        <v>0</v>
      </c>
      <c r="P17" s="896"/>
      <c r="Q17" s="896"/>
    </row>
    <row r="18" spans="1:18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7"/>
        <v>0</v>
      </c>
      <c r="H18" s="317">
        <f t="shared" si="7"/>
        <v>0</v>
      </c>
      <c r="I18" s="318">
        <f t="shared" si="2"/>
        <v>0</v>
      </c>
      <c r="J18" s="317">
        <f t="shared" si="7"/>
        <v>0</v>
      </c>
      <c r="K18" s="318">
        <f t="shared" si="3"/>
        <v>0</v>
      </c>
      <c r="L18" s="317">
        <f t="shared" si="7"/>
        <v>0</v>
      </c>
      <c r="M18" s="318">
        <f t="shared" si="4"/>
        <v>0</v>
      </c>
      <c r="N18" s="317">
        <f t="shared" si="6"/>
        <v>12280.5</v>
      </c>
      <c r="O18" s="317">
        <f t="shared" si="6"/>
        <v>0</v>
      </c>
      <c r="P18" s="896"/>
      <c r="Q18" s="896"/>
    </row>
    <row r="19" spans="1:18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/>
      <c r="K19" s="318"/>
      <c r="L19" s="317"/>
      <c r="M19" s="318"/>
      <c r="N19" s="317">
        <v>12280.5</v>
      </c>
      <c r="O19" s="317">
        <v>0</v>
      </c>
      <c r="P19" s="896"/>
      <c r="Q19" s="896"/>
    </row>
    <row r="20" spans="1:18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O24" si="8">SUM(G21)</f>
        <v>7590</v>
      </c>
      <c r="H20" s="359">
        <f t="shared" si="8"/>
        <v>0</v>
      </c>
      <c r="I20" s="360">
        <f t="shared" si="2"/>
        <v>7590</v>
      </c>
      <c r="J20" s="359">
        <f t="shared" si="8"/>
        <v>0</v>
      </c>
      <c r="K20" s="360">
        <f t="shared" ref="K20:K27" si="9">I20+J20</f>
        <v>7590</v>
      </c>
      <c r="L20" s="359">
        <f t="shared" si="8"/>
        <v>0</v>
      </c>
      <c r="M20" s="360">
        <f t="shared" ref="M20:M27" si="10">K20+L20</f>
        <v>7590</v>
      </c>
      <c r="N20" s="359">
        <f t="shared" si="8"/>
        <v>90</v>
      </c>
      <c r="O20" s="359">
        <f t="shared" si="8"/>
        <v>55</v>
      </c>
      <c r="P20" s="899"/>
      <c r="Q20" s="899"/>
      <c r="R20" s="904"/>
    </row>
    <row r="21" spans="1:18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L24" si="11">SUM(G22)</f>
        <v>7590</v>
      </c>
      <c r="H21" s="317">
        <f t="shared" si="11"/>
        <v>0</v>
      </c>
      <c r="I21" s="318">
        <f t="shared" si="2"/>
        <v>7590</v>
      </c>
      <c r="J21" s="317">
        <f t="shared" si="11"/>
        <v>0</v>
      </c>
      <c r="K21" s="318">
        <f t="shared" si="9"/>
        <v>7590</v>
      </c>
      <c r="L21" s="317">
        <f t="shared" si="11"/>
        <v>0</v>
      </c>
      <c r="M21" s="318">
        <f t="shared" si="10"/>
        <v>7590</v>
      </c>
      <c r="N21" s="317">
        <f t="shared" si="8"/>
        <v>90</v>
      </c>
      <c r="O21" s="317">
        <f t="shared" si="8"/>
        <v>55</v>
      </c>
      <c r="P21" s="896"/>
      <c r="Q21" s="896"/>
    </row>
    <row r="22" spans="1:18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11"/>
        <v>7590</v>
      </c>
      <c r="H22" s="317">
        <f t="shared" si="11"/>
        <v>0</v>
      </c>
      <c r="I22" s="318">
        <f t="shared" si="2"/>
        <v>7590</v>
      </c>
      <c r="J22" s="317">
        <f t="shared" si="11"/>
        <v>0</v>
      </c>
      <c r="K22" s="318">
        <f t="shared" si="9"/>
        <v>7590</v>
      </c>
      <c r="L22" s="317">
        <f t="shared" si="11"/>
        <v>0</v>
      </c>
      <c r="M22" s="318">
        <f t="shared" si="10"/>
        <v>7590</v>
      </c>
      <c r="N22" s="317">
        <f t="shared" si="8"/>
        <v>90</v>
      </c>
      <c r="O22" s="317">
        <f t="shared" si="8"/>
        <v>55</v>
      </c>
      <c r="P22" s="896"/>
      <c r="Q22" s="896"/>
      <c r="R22" s="948"/>
    </row>
    <row r="23" spans="1:18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11"/>
        <v>7590</v>
      </c>
      <c r="H23" s="317">
        <f t="shared" si="11"/>
        <v>0</v>
      </c>
      <c r="I23" s="318">
        <f t="shared" si="2"/>
        <v>7590</v>
      </c>
      <c r="J23" s="317">
        <f t="shared" si="11"/>
        <v>0</v>
      </c>
      <c r="K23" s="318">
        <f t="shared" si="9"/>
        <v>7590</v>
      </c>
      <c r="L23" s="317">
        <f t="shared" si="11"/>
        <v>0</v>
      </c>
      <c r="M23" s="318">
        <f t="shared" si="10"/>
        <v>7590</v>
      </c>
      <c r="N23" s="317">
        <f t="shared" si="8"/>
        <v>90</v>
      </c>
      <c r="O23" s="317">
        <f t="shared" si="8"/>
        <v>55</v>
      </c>
      <c r="P23" s="896"/>
      <c r="Q23" s="896"/>
    </row>
    <row r="24" spans="1:18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11"/>
        <v>7590</v>
      </c>
      <c r="H24" s="317">
        <f t="shared" si="11"/>
        <v>0</v>
      </c>
      <c r="I24" s="318">
        <f t="shared" si="2"/>
        <v>7590</v>
      </c>
      <c r="J24" s="317">
        <f t="shared" si="11"/>
        <v>0</v>
      </c>
      <c r="K24" s="318">
        <f t="shared" si="9"/>
        <v>7590</v>
      </c>
      <c r="L24" s="317">
        <f t="shared" si="11"/>
        <v>0</v>
      </c>
      <c r="M24" s="318">
        <f t="shared" si="10"/>
        <v>7590</v>
      </c>
      <c r="N24" s="317">
        <f t="shared" si="8"/>
        <v>90</v>
      </c>
      <c r="O24" s="317">
        <f t="shared" si="8"/>
        <v>55</v>
      </c>
      <c r="P24" s="896"/>
      <c r="Q24" s="896"/>
    </row>
    <row r="25" spans="1:18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2"/>
        <v>7590</v>
      </c>
      <c r="J25" s="317"/>
      <c r="K25" s="318">
        <f t="shared" si="9"/>
        <v>7590</v>
      </c>
      <c r="L25" s="317"/>
      <c r="M25" s="318">
        <f t="shared" si="10"/>
        <v>7590</v>
      </c>
      <c r="N25" s="317">
        <v>90</v>
      </c>
      <c r="O25" s="317">
        <v>55</v>
      </c>
      <c r="P25" s="896"/>
      <c r="Q25" s="896"/>
    </row>
    <row r="26" spans="1:18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67760.3</v>
      </c>
      <c r="H26" s="359">
        <f>SUM(H27+H36)</f>
        <v>0</v>
      </c>
      <c r="I26" s="360">
        <f t="shared" si="2"/>
        <v>67760.3</v>
      </c>
      <c r="J26" s="359">
        <f>SUM(J27+J36)</f>
        <v>0</v>
      </c>
      <c r="K26" s="360">
        <f t="shared" si="9"/>
        <v>67760.3</v>
      </c>
      <c r="L26" s="359">
        <f>SUM(L27+L36)</f>
        <v>1121.4000000000001</v>
      </c>
      <c r="M26" s="360">
        <f t="shared" si="10"/>
        <v>68881.7</v>
      </c>
      <c r="N26" s="359">
        <f t="shared" ref="N26:O26" si="12">SUM(N27+N36)</f>
        <v>23324</v>
      </c>
      <c r="O26" s="359">
        <f t="shared" si="12"/>
        <v>48554</v>
      </c>
      <c r="P26" s="910" t="s">
        <v>350</v>
      </c>
      <c r="Q26" s="899"/>
    </row>
    <row r="27" spans="1:18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2"/>
        <v>61234.400000000001</v>
      </c>
      <c r="J27" s="359">
        <f>J28+J33</f>
        <v>0</v>
      </c>
      <c r="K27" s="360">
        <f t="shared" si="9"/>
        <v>61234.400000000001</v>
      </c>
      <c r="L27" s="359">
        <f>L28+L33</f>
        <v>0</v>
      </c>
      <c r="M27" s="360">
        <f t="shared" si="10"/>
        <v>61234.400000000001</v>
      </c>
      <c r="N27" s="359">
        <f t="shared" ref="N27:O27" si="13">N28+N33</f>
        <v>23324</v>
      </c>
      <c r="O27" s="359">
        <f t="shared" si="13"/>
        <v>48554</v>
      </c>
      <c r="P27" s="910" t="s">
        <v>350</v>
      </c>
      <c r="Q27" s="899"/>
    </row>
    <row r="28" spans="1:18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14">H29+H31</f>
        <v>0</v>
      </c>
      <c r="I28" s="359">
        <f t="shared" si="14"/>
        <v>52148.5</v>
      </c>
      <c r="J28" s="359">
        <f t="shared" ref="J28:K28" si="15">J29+J31</f>
        <v>0</v>
      </c>
      <c r="K28" s="359">
        <f t="shared" si="15"/>
        <v>52148.5</v>
      </c>
      <c r="L28" s="359">
        <f t="shared" ref="L28:M28" si="16">L29+L31</f>
        <v>0</v>
      </c>
      <c r="M28" s="359">
        <f t="shared" si="16"/>
        <v>52148.5</v>
      </c>
      <c r="N28" s="359">
        <f t="shared" ref="N28:O28" si="17">N29+N31</f>
        <v>23324</v>
      </c>
      <c r="O28" s="359">
        <f t="shared" si="17"/>
        <v>48554</v>
      </c>
      <c r="P28" s="910" t="s">
        <v>350</v>
      </c>
      <c r="Q28" s="899"/>
    </row>
    <row r="29" spans="1:18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M29" si="18">H30</f>
        <v>0</v>
      </c>
      <c r="I29" s="317">
        <f t="shared" si="18"/>
        <v>0</v>
      </c>
      <c r="J29" s="317">
        <f t="shared" si="18"/>
        <v>0</v>
      </c>
      <c r="K29" s="317">
        <f t="shared" si="18"/>
        <v>0</v>
      </c>
      <c r="L29" s="317">
        <f t="shared" si="18"/>
        <v>0</v>
      </c>
      <c r="M29" s="317">
        <f t="shared" si="18"/>
        <v>0</v>
      </c>
      <c r="N29" s="317">
        <f t="shared" ref="N29:O29" si="19">N30</f>
        <v>7894</v>
      </c>
      <c r="O29" s="317">
        <f t="shared" si="19"/>
        <v>19191</v>
      </c>
      <c r="P29" s="911" t="s">
        <v>350</v>
      </c>
      <c r="Q29" s="896"/>
    </row>
    <row r="30" spans="1:18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20">SUM(G30:H30)</f>
        <v>0</v>
      </c>
      <c r="J30" s="317"/>
      <c r="K30" s="318">
        <f t="shared" ref="K30" si="21">SUM(I30:J30)</f>
        <v>0</v>
      </c>
      <c r="L30" s="317"/>
      <c r="M30" s="318">
        <f t="shared" ref="M30" si="22">SUM(K30:L30)</f>
        <v>0</v>
      </c>
      <c r="N30" s="317">
        <v>7894</v>
      </c>
      <c r="O30" s="317">
        <v>19191</v>
      </c>
      <c r="P30" s="911" t="s">
        <v>350</v>
      </c>
      <c r="Q30" s="896"/>
    </row>
    <row r="31" spans="1:18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M31" si="23">H32</f>
        <v>0</v>
      </c>
      <c r="I31" s="317">
        <f t="shared" si="23"/>
        <v>52148.5</v>
      </c>
      <c r="J31" s="317">
        <f t="shared" si="23"/>
        <v>0</v>
      </c>
      <c r="K31" s="317">
        <f t="shared" si="23"/>
        <v>52148.5</v>
      </c>
      <c r="L31" s="317">
        <f t="shared" si="23"/>
        <v>0</v>
      </c>
      <c r="M31" s="317">
        <f t="shared" si="23"/>
        <v>52148.5</v>
      </c>
      <c r="N31" s="317">
        <f t="shared" ref="N31:O31" si="24">N32</f>
        <v>15430</v>
      </c>
      <c r="O31" s="317">
        <f t="shared" si="24"/>
        <v>29363</v>
      </c>
      <c r="P31" s="911"/>
      <c r="Q31" s="896"/>
    </row>
    <row r="32" spans="1:18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/>
      <c r="K32" s="318">
        <f>SUM(I32:J32)</f>
        <v>52148.5</v>
      </c>
      <c r="L32" s="317"/>
      <c r="M32" s="318">
        <f>SUM(K32:L32)</f>
        <v>52148.5</v>
      </c>
      <c r="N32" s="317">
        <v>15430</v>
      </c>
      <c r="O32" s="317">
        <v>29363</v>
      </c>
      <c r="P32" s="911" t="s">
        <v>350</v>
      </c>
      <c r="Q32" s="896"/>
    </row>
    <row r="33" spans="1:17" s="869" customFormat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2"/>
        <v>9085.9</v>
      </c>
      <c r="J33" s="359"/>
      <c r="K33" s="360">
        <f t="shared" ref="K33:K35" si="25">I33+J33</f>
        <v>9085.9</v>
      </c>
      <c r="L33" s="359"/>
      <c r="M33" s="360">
        <f t="shared" ref="M33:M35" si="26">K33+L33</f>
        <v>9085.9</v>
      </c>
      <c r="N33" s="359"/>
      <c r="O33" s="359"/>
      <c r="P33" s="910"/>
      <c r="Q33" s="899"/>
    </row>
    <row r="34" spans="1:17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2"/>
        <v>9085.9</v>
      </c>
      <c r="J34" s="317"/>
      <c r="K34" s="360">
        <f t="shared" si="25"/>
        <v>9085.9</v>
      </c>
      <c r="L34" s="317"/>
      <c r="M34" s="360">
        <f t="shared" si="26"/>
        <v>9085.9</v>
      </c>
      <c r="N34" s="317"/>
      <c r="O34" s="317"/>
      <c r="P34" s="911"/>
      <c r="Q34" s="896"/>
    </row>
    <row r="35" spans="1:17" ht="25.5" x14ac:dyDescent="0.2">
      <c r="A35" s="312" t="s">
        <v>1297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2"/>
        <v>9085.9</v>
      </c>
      <c r="J35" s="317"/>
      <c r="K35" s="360">
        <f t="shared" si="25"/>
        <v>9085.9</v>
      </c>
      <c r="L35" s="317"/>
      <c r="M35" s="360">
        <f t="shared" si="26"/>
        <v>9085.9</v>
      </c>
      <c r="N35" s="317"/>
      <c r="O35" s="317"/>
      <c r="P35" s="911"/>
      <c r="Q35" s="896"/>
    </row>
    <row r="36" spans="1:17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6525.9</v>
      </c>
      <c r="H36" s="359">
        <f t="shared" ref="H36:I36" si="27">SUM(H40+H37)</f>
        <v>0</v>
      </c>
      <c r="I36" s="359">
        <f t="shared" si="27"/>
        <v>6525.9</v>
      </c>
      <c r="J36" s="359">
        <f t="shared" ref="J36:K36" si="28">SUM(J40+J37)</f>
        <v>0</v>
      </c>
      <c r="K36" s="359">
        <f t="shared" si="28"/>
        <v>6525.9</v>
      </c>
      <c r="L36" s="359">
        <f t="shared" ref="L36:M36" si="29">SUM(L40+L37)</f>
        <v>1121.4000000000001</v>
      </c>
      <c r="M36" s="359">
        <f t="shared" si="29"/>
        <v>7647.3</v>
      </c>
      <c r="N36" s="359"/>
      <c r="O36" s="359"/>
      <c r="P36" s="910" t="s">
        <v>350</v>
      </c>
      <c r="Q36" s="899"/>
    </row>
    <row r="37" spans="1:17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2"/>
        <v>0</v>
      </c>
      <c r="J37" s="359"/>
      <c r="K37" s="360">
        <f t="shared" ref="K37:K39" si="30">I37+J37</f>
        <v>0</v>
      </c>
      <c r="L37" s="359"/>
      <c r="M37" s="360">
        <f t="shared" ref="M37:M39" si="31">K37+L37</f>
        <v>0</v>
      </c>
      <c r="N37" s="359"/>
      <c r="O37" s="359"/>
      <c r="P37" s="910"/>
      <c r="Q37" s="899"/>
    </row>
    <row r="38" spans="1:17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2"/>
        <v>0</v>
      </c>
      <c r="J38" s="317"/>
      <c r="K38" s="360">
        <f t="shared" si="30"/>
        <v>0</v>
      </c>
      <c r="L38" s="317"/>
      <c r="M38" s="360">
        <f t="shared" si="31"/>
        <v>0</v>
      </c>
      <c r="N38" s="317"/>
      <c r="O38" s="317"/>
      <c r="P38" s="911"/>
      <c r="Q38" s="896"/>
    </row>
    <row r="39" spans="1:17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2"/>
        <v>0</v>
      </c>
      <c r="J39" s="317"/>
      <c r="K39" s="360">
        <f t="shared" si="30"/>
        <v>0</v>
      </c>
      <c r="L39" s="317"/>
      <c r="M39" s="360">
        <f t="shared" si="31"/>
        <v>0</v>
      </c>
      <c r="N39" s="317"/>
      <c r="O39" s="317"/>
      <c r="P39" s="911"/>
      <c r="Q39" s="896"/>
    </row>
    <row r="40" spans="1:17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 t="shared" ref="G40:M40" si="32">SUM(G45+G48+G41)</f>
        <v>6525.9</v>
      </c>
      <c r="H40" s="359">
        <f t="shared" si="32"/>
        <v>0</v>
      </c>
      <c r="I40" s="359">
        <f t="shared" si="32"/>
        <v>6525.9</v>
      </c>
      <c r="J40" s="359">
        <f t="shared" si="32"/>
        <v>0</v>
      </c>
      <c r="K40" s="359">
        <f t="shared" si="32"/>
        <v>6525.9</v>
      </c>
      <c r="L40" s="359">
        <f t="shared" si="32"/>
        <v>1121.4000000000001</v>
      </c>
      <c r="M40" s="359">
        <f t="shared" si="32"/>
        <v>7647.3</v>
      </c>
      <c r="N40" s="359">
        <f t="shared" ref="N40:O40" si="33">SUM(N45+N48)</f>
        <v>0</v>
      </c>
      <c r="O40" s="359">
        <f t="shared" si="33"/>
        <v>0</v>
      </c>
      <c r="P40" s="910" t="s">
        <v>350</v>
      </c>
      <c r="Q40" s="899"/>
    </row>
    <row r="41" spans="1:17" s="869" customFormat="1" ht="41.25" customHeight="1" x14ac:dyDescent="0.2">
      <c r="A41" s="913" t="s">
        <v>1287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>
        <f>G42+G44</f>
        <v>2888.3</v>
      </c>
      <c r="H41" s="359">
        <f>H42+H44</f>
        <v>0</v>
      </c>
      <c r="I41" s="360">
        <f>G41+H41</f>
        <v>2888.3</v>
      </c>
      <c r="J41" s="359">
        <f>J42+J44</f>
        <v>0</v>
      </c>
      <c r="K41" s="360">
        <f>I41+J41</f>
        <v>2888.3</v>
      </c>
      <c r="L41" s="359">
        <f>L42+L44</f>
        <v>0</v>
      </c>
      <c r="M41" s="360">
        <f>K41+L41</f>
        <v>2888.3</v>
      </c>
      <c r="N41" s="359"/>
      <c r="O41" s="359"/>
      <c r="P41" s="910"/>
      <c r="Q41" s="899"/>
    </row>
    <row r="42" spans="1:17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5220400</v>
      </c>
      <c r="F42" s="836">
        <v>240</v>
      </c>
      <c r="G42" s="317">
        <f>G43</f>
        <v>387.9</v>
      </c>
      <c r="H42" s="317">
        <f t="shared" ref="H42:O42" si="34">H43</f>
        <v>0</v>
      </c>
      <c r="I42" s="318">
        <f t="shared" ref="I42:I44" si="35">G42+H42</f>
        <v>387.9</v>
      </c>
      <c r="J42" s="317">
        <f t="shared" si="34"/>
        <v>0</v>
      </c>
      <c r="K42" s="318">
        <f t="shared" ref="K42:K44" si="36">I42+J42</f>
        <v>387.9</v>
      </c>
      <c r="L42" s="317">
        <f t="shared" si="34"/>
        <v>0</v>
      </c>
      <c r="M42" s="318">
        <f t="shared" ref="M42:M44" si="37">K42+L42</f>
        <v>387.9</v>
      </c>
      <c r="N42" s="317">
        <f t="shared" si="34"/>
        <v>0</v>
      </c>
      <c r="O42" s="317">
        <f t="shared" si="34"/>
        <v>0</v>
      </c>
      <c r="P42" s="910"/>
      <c r="Q42" s="899"/>
    </row>
    <row r="43" spans="1:17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5220400</v>
      </c>
      <c r="F43" s="836">
        <v>244</v>
      </c>
      <c r="G43" s="317">
        <v>387.9</v>
      </c>
      <c r="H43" s="317"/>
      <c r="I43" s="318">
        <f t="shared" si="35"/>
        <v>387.9</v>
      </c>
      <c r="J43" s="317"/>
      <c r="K43" s="318">
        <f t="shared" si="36"/>
        <v>387.9</v>
      </c>
      <c r="L43" s="317"/>
      <c r="M43" s="318">
        <f t="shared" si="37"/>
        <v>387.9</v>
      </c>
      <c r="N43" s="317"/>
      <c r="O43" s="317"/>
      <c r="P43" s="910"/>
      <c r="Q43" s="899"/>
    </row>
    <row r="44" spans="1:17" s="869" customFormat="1" ht="38.25" customHeight="1" x14ac:dyDescent="0.2">
      <c r="A44" s="312" t="s">
        <v>1272</v>
      </c>
      <c r="B44" s="299" t="s">
        <v>567</v>
      </c>
      <c r="C44" s="299" t="s">
        <v>149</v>
      </c>
      <c r="D44" s="299" t="s">
        <v>213</v>
      </c>
      <c r="E44" s="860">
        <v>5220400</v>
      </c>
      <c r="F44" s="862">
        <v>810</v>
      </c>
      <c r="G44" s="317">
        <v>2500.4</v>
      </c>
      <c r="H44" s="317"/>
      <c r="I44" s="318">
        <f t="shared" si="35"/>
        <v>2500.4</v>
      </c>
      <c r="J44" s="317"/>
      <c r="K44" s="318">
        <f t="shared" si="36"/>
        <v>2500.4</v>
      </c>
      <c r="L44" s="317"/>
      <c r="M44" s="318">
        <f t="shared" si="37"/>
        <v>2500.4</v>
      </c>
      <c r="N44" s="359"/>
      <c r="O44" s="359"/>
      <c r="P44" s="910"/>
      <c r="Q44" s="899"/>
    </row>
    <row r="45" spans="1:17" s="869" customFormat="1" ht="48" customHeight="1" x14ac:dyDescent="0.2">
      <c r="A45" s="361" t="s">
        <v>1273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O46" si="38">SUM(H46)</f>
        <v>0</v>
      </c>
      <c r="I45" s="360">
        <f t="shared" ref="I45:I46" si="39">SUM(G45:H45)</f>
        <v>3601.1</v>
      </c>
      <c r="J45" s="359">
        <f t="shared" si="38"/>
        <v>0</v>
      </c>
      <c r="K45" s="360">
        <f t="shared" ref="K45:K46" si="40">SUM(I45:J45)</f>
        <v>3601.1</v>
      </c>
      <c r="L45" s="359">
        <f t="shared" si="38"/>
        <v>1121.4000000000001</v>
      </c>
      <c r="M45" s="360">
        <f t="shared" ref="M45:M46" si="41">SUM(K45:L45)</f>
        <v>4722.5</v>
      </c>
      <c r="N45" s="359">
        <f t="shared" si="38"/>
        <v>0</v>
      </c>
      <c r="O45" s="359">
        <f t="shared" si="38"/>
        <v>0</v>
      </c>
      <c r="P45" s="910"/>
      <c r="Q45" s="899"/>
    </row>
    <row r="46" spans="1:17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38"/>
        <v>0</v>
      </c>
      <c r="I46" s="360">
        <f t="shared" si="39"/>
        <v>3601.1</v>
      </c>
      <c r="J46" s="359">
        <f t="shared" si="38"/>
        <v>0</v>
      </c>
      <c r="K46" s="360">
        <f t="shared" si="40"/>
        <v>3601.1</v>
      </c>
      <c r="L46" s="359">
        <f t="shared" si="38"/>
        <v>1121.4000000000001</v>
      </c>
      <c r="M46" s="360">
        <f t="shared" si="41"/>
        <v>4722.5</v>
      </c>
      <c r="N46" s="359">
        <f t="shared" si="38"/>
        <v>0</v>
      </c>
      <c r="O46" s="359">
        <f t="shared" si="38"/>
        <v>0</v>
      </c>
      <c r="P46" s="910"/>
      <c r="Q46" s="899"/>
    </row>
    <row r="47" spans="1:17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8">
        <f>SUM(I47:J47)</f>
        <v>3601.1</v>
      </c>
      <c r="L47" s="317">
        <v>1121.4000000000001</v>
      </c>
      <c r="M47" s="318">
        <f>SUM(K47:L47)</f>
        <v>4722.5</v>
      </c>
      <c r="N47" s="317"/>
      <c r="O47" s="317"/>
      <c r="P47" s="910"/>
      <c r="Q47" s="899"/>
    </row>
    <row r="48" spans="1:17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42">H49+H51+H53</f>
        <v>0</v>
      </c>
      <c r="I48" s="359">
        <f t="shared" si="42"/>
        <v>36.5</v>
      </c>
      <c r="J48" s="359">
        <f t="shared" ref="J48:K48" si="43">J49+J51+J53</f>
        <v>0</v>
      </c>
      <c r="K48" s="359">
        <f t="shared" si="43"/>
        <v>36.5</v>
      </c>
      <c r="L48" s="359">
        <f t="shared" ref="L48:M48" si="44">L49+L51+L53</f>
        <v>0</v>
      </c>
      <c r="M48" s="359">
        <f t="shared" si="44"/>
        <v>36.5</v>
      </c>
      <c r="N48" s="359"/>
      <c r="O48" s="359"/>
      <c r="P48" s="910" t="s">
        <v>350</v>
      </c>
      <c r="Q48" s="899"/>
    </row>
    <row r="49" spans="1:17" hidden="1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8">
        <f>I49+J49</f>
        <v>0</v>
      </c>
      <c r="L49" s="317"/>
      <c r="M49" s="318">
        <f>K49+L49</f>
        <v>0</v>
      </c>
      <c r="N49" s="317"/>
      <c r="O49" s="317"/>
      <c r="P49" s="911"/>
      <c r="Q49" s="896"/>
    </row>
    <row r="50" spans="1:17" ht="25.5" hidden="1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2"/>
        <v>0</v>
      </c>
      <c r="J50" s="317"/>
      <c r="K50" s="318">
        <f t="shared" ref="K50:K51" si="45">I50+J50</f>
        <v>0</v>
      </c>
      <c r="L50" s="317"/>
      <c r="M50" s="318">
        <f t="shared" ref="M50:M51" si="46">K50+L50</f>
        <v>0</v>
      </c>
      <c r="N50" s="317"/>
      <c r="O50" s="317"/>
      <c r="P50" s="911"/>
      <c r="Q50" s="896"/>
    </row>
    <row r="51" spans="1:17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2"/>
        <v>36.5</v>
      </c>
      <c r="J51" s="317">
        <f>SUM(J52)</f>
        <v>0</v>
      </c>
      <c r="K51" s="318">
        <f t="shared" si="45"/>
        <v>36.5</v>
      </c>
      <c r="L51" s="317">
        <f>SUM(L52)</f>
        <v>0</v>
      </c>
      <c r="M51" s="318">
        <f t="shared" si="46"/>
        <v>36.5</v>
      </c>
      <c r="N51" s="317"/>
      <c r="O51" s="317"/>
      <c r="P51" s="911"/>
      <c r="Q51" s="896"/>
    </row>
    <row r="52" spans="1:17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8">
        <f>SUM(I52:J52)</f>
        <v>36.5</v>
      </c>
      <c r="L52" s="317"/>
      <c r="M52" s="318">
        <f>SUM(K52:L52)</f>
        <v>36.5</v>
      </c>
      <c r="N52" s="317"/>
      <c r="O52" s="317"/>
      <c r="P52" s="911"/>
      <c r="Q52" s="896"/>
    </row>
    <row r="53" spans="1:17" hidden="1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2"/>
        <v>0</v>
      </c>
      <c r="J53" s="317"/>
      <c r="K53" s="318">
        <f t="shared" ref="K53:K59" si="47">I53+J53</f>
        <v>0</v>
      </c>
      <c r="L53" s="317"/>
      <c r="M53" s="318">
        <f t="shared" ref="M53:M59" si="48">K53+L53</f>
        <v>0</v>
      </c>
      <c r="N53" s="317"/>
      <c r="O53" s="317"/>
      <c r="P53" s="911"/>
      <c r="Q53" s="896"/>
    </row>
    <row r="54" spans="1:17" hidden="1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2"/>
        <v>0</v>
      </c>
      <c r="J54" s="317"/>
      <c r="K54" s="318">
        <f t="shared" si="47"/>
        <v>0</v>
      </c>
      <c r="L54" s="317"/>
      <c r="M54" s="318">
        <f t="shared" si="48"/>
        <v>0</v>
      </c>
      <c r="N54" s="317"/>
      <c r="O54" s="317"/>
      <c r="P54" s="911"/>
      <c r="Q54" s="896"/>
    </row>
    <row r="55" spans="1:17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G60+G56+G68</f>
        <v>34762</v>
      </c>
      <c r="H55" s="360">
        <f>H60+H56+H68</f>
        <v>21446.5</v>
      </c>
      <c r="I55" s="360">
        <f t="shared" si="2"/>
        <v>56208.5</v>
      </c>
      <c r="J55" s="360">
        <f>J60+J56+J68</f>
        <v>2469</v>
      </c>
      <c r="K55" s="360">
        <f t="shared" si="47"/>
        <v>58677.5</v>
      </c>
      <c r="L55" s="360">
        <f>L60+L56+L68</f>
        <v>51614</v>
      </c>
      <c r="M55" s="360">
        <f t="shared" si="48"/>
        <v>110291.5</v>
      </c>
      <c r="N55" s="360">
        <f t="shared" ref="N55:O55" si="49">N60+N56+N68</f>
        <v>3162.4</v>
      </c>
      <c r="O55" s="360">
        <f t="shared" si="49"/>
        <v>1348</v>
      </c>
      <c r="P55" s="910" t="s">
        <v>350</v>
      </c>
      <c r="Q55" s="899"/>
    </row>
    <row r="56" spans="1:17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O58" si="50">SUM(G57)</f>
        <v>7274.9</v>
      </c>
      <c r="H56" s="359">
        <f t="shared" si="50"/>
        <v>0</v>
      </c>
      <c r="I56" s="360">
        <f t="shared" si="2"/>
        <v>7274.9</v>
      </c>
      <c r="J56" s="359">
        <f t="shared" si="50"/>
        <v>2469</v>
      </c>
      <c r="K56" s="360">
        <f t="shared" si="47"/>
        <v>9743.9</v>
      </c>
      <c r="L56" s="359">
        <f t="shared" si="50"/>
        <v>0</v>
      </c>
      <c r="M56" s="360">
        <f t="shared" si="48"/>
        <v>9743.9</v>
      </c>
      <c r="N56" s="359">
        <f t="shared" si="50"/>
        <v>3162.4</v>
      </c>
      <c r="O56" s="359">
        <f t="shared" si="50"/>
        <v>1348</v>
      </c>
      <c r="P56" s="910"/>
      <c r="Q56" s="899"/>
    </row>
    <row r="57" spans="1:17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50"/>
        <v>7274.9</v>
      </c>
      <c r="H57" s="317">
        <f t="shared" si="50"/>
        <v>0</v>
      </c>
      <c r="I57" s="318">
        <f t="shared" si="2"/>
        <v>7274.9</v>
      </c>
      <c r="J57" s="317">
        <f t="shared" si="50"/>
        <v>2469</v>
      </c>
      <c r="K57" s="318">
        <f t="shared" si="47"/>
        <v>9743.9</v>
      </c>
      <c r="L57" s="317">
        <f t="shared" si="50"/>
        <v>0</v>
      </c>
      <c r="M57" s="318">
        <f t="shared" si="48"/>
        <v>9743.9</v>
      </c>
      <c r="N57" s="317">
        <f t="shared" si="50"/>
        <v>3162.4</v>
      </c>
      <c r="O57" s="317">
        <f t="shared" si="50"/>
        <v>1348</v>
      </c>
      <c r="P57" s="911"/>
      <c r="Q57" s="896"/>
    </row>
    <row r="58" spans="1:17" ht="13.5" customHeight="1" x14ac:dyDescent="0.2">
      <c r="A58" s="312" t="s">
        <v>564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800</v>
      </c>
      <c r="G58" s="317">
        <f t="shared" si="50"/>
        <v>7274.9</v>
      </c>
      <c r="H58" s="317">
        <f t="shared" si="50"/>
        <v>0</v>
      </c>
      <c r="I58" s="318">
        <f t="shared" si="2"/>
        <v>7274.9</v>
      </c>
      <c r="J58" s="317">
        <f t="shared" si="50"/>
        <v>2469</v>
      </c>
      <c r="K58" s="318">
        <f t="shared" si="47"/>
        <v>9743.9</v>
      </c>
      <c r="L58" s="317">
        <f t="shared" si="50"/>
        <v>0</v>
      </c>
      <c r="M58" s="318">
        <f t="shared" si="48"/>
        <v>9743.9</v>
      </c>
      <c r="N58" s="317">
        <f t="shared" si="50"/>
        <v>3162.4</v>
      </c>
      <c r="O58" s="317">
        <f t="shared" si="50"/>
        <v>1348</v>
      </c>
      <c r="P58" s="911"/>
      <c r="Q58" s="896"/>
    </row>
    <row r="59" spans="1:17" ht="25.5" customHeight="1" x14ac:dyDescent="0.2">
      <c r="A59" s="312" t="s">
        <v>1272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810</v>
      </c>
      <c r="G59" s="317">
        <v>7274.9</v>
      </c>
      <c r="H59" s="317"/>
      <c r="I59" s="318">
        <f t="shared" si="2"/>
        <v>7274.9</v>
      </c>
      <c r="J59" s="317">
        <v>2469</v>
      </c>
      <c r="K59" s="318">
        <f t="shared" si="47"/>
        <v>9743.9</v>
      </c>
      <c r="L59" s="317"/>
      <c r="M59" s="318">
        <f t="shared" si="48"/>
        <v>9743.9</v>
      </c>
      <c r="N59" s="317">
        <v>3162.4</v>
      </c>
      <c r="O59" s="317">
        <v>1348</v>
      </c>
      <c r="P59" s="911"/>
      <c r="Q59" s="896"/>
    </row>
    <row r="60" spans="1:17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O64" si="51">G61</f>
        <v>26557</v>
      </c>
      <c r="H60" s="359">
        <f t="shared" si="51"/>
        <v>21446.5</v>
      </c>
      <c r="I60" s="359">
        <f t="shared" si="51"/>
        <v>48003.5</v>
      </c>
      <c r="J60" s="359">
        <f t="shared" si="51"/>
        <v>0</v>
      </c>
      <c r="K60" s="359">
        <f t="shared" si="51"/>
        <v>48003.5</v>
      </c>
      <c r="L60" s="359">
        <f t="shared" si="51"/>
        <v>51614</v>
      </c>
      <c r="M60" s="359">
        <f t="shared" si="51"/>
        <v>99617.5</v>
      </c>
      <c r="N60" s="359">
        <f t="shared" si="51"/>
        <v>0</v>
      </c>
      <c r="O60" s="359">
        <f t="shared" si="51"/>
        <v>0</v>
      </c>
      <c r="P60" s="910" t="s">
        <v>350</v>
      </c>
      <c r="Q60" s="899"/>
    </row>
    <row r="61" spans="1:17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51"/>
        <v>26557</v>
      </c>
      <c r="H61" s="359">
        <f t="shared" si="51"/>
        <v>21446.5</v>
      </c>
      <c r="I61" s="359">
        <f t="shared" si="51"/>
        <v>48003.5</v>
      </c>
      <c r="J61" s="359">
        <f t="shared" si="51"/>
        <v>0</v>
      </c>
      <c r="K61" s="359">
        <f t="shared" si="51"/>
        <v>48003.5</v>
      </c>
      <c r="L61" s="359">
        <f t="shared" si="51"/>
        <v>51614</v>
      </c>
      <c r="M61" s="359">
        <f t="shared" si="51"/>
        <v>99617.5</v>
      </c>
      <c r="N61" s="359">
        <f t="shared" si="51"/>
        <v>0</v>
      </c>
      <c r="O61" s="359">
        <f t="shared" si="51"/>
        <v>0</v>
      </c>
      <c r="P61" s="910" t="s">
        <v>350</v>
      </c>
      <c r="Q61" s="899"/>
    </row>
    <row r="62" spans="1:17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G64+G67</f>
        <v>26557</v>
      </c>
      <c r="H62" s="359">
        <f>H64+H67</f>
        <v>21446.5</v>
      </c>
      <c r="I62" s="360">
        <f t="shared" ref="I62" si="52">SUM(G62:H62)</f>
        <v>48003.5</v>
      </c>
      <c r="J62" s="359">
        <f>J64+J67</f>
        <v>0</v>
      </c>
      <c r="K62" s="360">
        <f t="shared" ref="K62:K64" si="53">SUM(I62:J62)</f>
        <v>48003.5</v>
      </c>
      <c r="L62" s="359">
        <f>L64+L67</f>
        <v>51614</v>
      </c>
      <c r="M62" s="360">
        <f t="shared" ref="M62" si="54">SUM(K62:L62)</f>
        <v>99617.5</v>
      </c>
      <c r="N62" s="359">
        <f t="shared" ref="N62:O62" si="55">N64+N67</f>
        <v>0</v>
      </c>
      <c r="O62" s="359">
        <f t="shared" si="55"/>
        <v>0</v>
      </c>
      <c r="P62" s="910" t="s">
        <v>350</v>
      </c>
      <c r="Q62" s="899"/>
    </row>
    <row r="63" spans="1:17" s="869" customFormat="1" ht="36" customHeight="1" x14ac:dyDescent="0.2">
      <c r="A63" s="312" t="s">
        <v>1272</v>
      </c>
      <c r="B63" s="299" t="s">
        <v>567</v>
      </c>
      <c r="C63" s="293">
        <v>5</v>
      </c>
      <c r="D63" s="293">
        <v>2</v>
      </c>
      <c r="E63" s="294">
        <v>5222100</v>
      </c>
      <c r="F63" s="835">
        <v>810</v>
      </c>
      <c r="G63" s="359"/>
      <c r="H63" s="359"/>
      <c r="I63" s="360">
        <v>7634.5</v>
      </c>
      <c r="J63" s="359"/>
      <c r="K63" s="360">
        <v>7634.5</v>
      </c>
      <c r="L63" s="359"/>
      <c r="M63" s="360">
        <v>7634.5</v>
      </c>
      <c r="N63" s="359"/>
      <c r="O63" s="359"/>
      <c r="P63" s="910"/>
      <c r="Q63" s="899"/>
    </row>
    <row r="64" spans="1:17" ht="15" customHeight="1" x14ac:dyDescent="0.2">
      <c r="A64" s="839" t="s">
        <v>588</v>
      </c>
      <c r="B64" s="299" t="s">
        <v>567</v>
      </c>
      <c r="C64" s="293">
        <v>5</v>
      </c>
      <c r="D64" s="293">
        <v>2</v>
      </c>
      <c r="E64" s="294">
        <v>5222100</v>
      </c>
      <c r="F64" s="835">
        <v>400</v>
      </c>
      <c r="G64" s="359">
        <f t="shared" si="51"/>
        <v>26557</v>
      </c>
      <c r="H64" s="359">
        <f t="shared" si="51"/>
        <v>21446.5</v>
      </c>
      <c r="I64" s="360">
        <v>40369</v>
      </c>
      <c r="J64" s="359">
        <f t="shared" si="51"/>
        <v>0</v>
      </c>
      <c r="K64" s="360">
        <f t="shared" si="53"/>
        <v>40369</v>
      </c>
      <c r="L64" s="359">
        <f t="shared" si="51"/>
        <v>51614</v>
      </c>
      <c r="M64" s="360">
        <f t="shared" ref="M64" si="56">SUM(K64:L64)</f>
        <v>91983</v>
      </c>
      <c r="N64" s="317">
        <f t="shared" si="51"/>
        <v>0</v>
      </c>
      <c r="O64" s="317">
        <f t="shared" si="51"/>
        <v>0</v>
      </c>
      <c r="P64" s="911"/>
      <c r="Q64" s="896"/>
    </row>
    <row r="65" spans="1:17" ht="38.25" x14ac:dyDescent="0.2">
      <c r="A65" s="839" t="s">
        <v>589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411</v>
      </c>
      <c r="G65" s="317">
        <v>26557</v>
      </c>
      <c r="H65" s="317">
        <v>21446.5</v>
      </c>
      <c r="I65" s="318">
        <v>40369</v>
      </c>
      <c r="J65" s="317"/>
      <c r="K65" s="318">
        <f>SUM(I65:J65)</f>
        <v>40369</v>
      </c>
      <c r="L65" s="317">
        <v>51614</v>
      </c>
      <c r="M65" s="318">
        <f>SUM(K65:L65)</f>
        <v>91983</v>
      </c>
      <c r="N65" s="317"/>
      <c r="O65" s="317"/>
      <c r="P65" s="911" t="s">
        <v>350</v>
      </c>
      <c r="Q65" s="896"/>
    </row>
    <row r="66" spans="1:17" hidden="1" x14ac:dyDescent="0.2">
      <c r="A66" s="312" t="s">
        <v>564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800</v>
      </c>
      <c r="G66" s="317">
        <f>G67</f>
        <v>0</v>
      </c>
      <c r="H66" s="317"/>
      <c r="I66" s="360">
        <f t="shared" si="2"/>
        <v>0</v>
      </c>
      <c r="J66" s="317"/>
      <c r="K66" s="360">
        <f t="shared" ref="K66:K67" si="57">I66+J66</f>
        <v>0</v>
      </c>
      <c r="L66" s="317"/>
      <c r="M66" s="360">
        <f t="shared" ref="M66:M67" si="58">K66+L66</f>
        <v>0</v>
      </c>
      <c r="N66" s="317"/>
      <c r="O66" s="317"/>
      <c r="P66" s="911"/>
      <c r="Q66" s="896"/>
    </row>
    <row r="67" spans="1:17" ht="38.25" hidden="1" x14ac:dyDescent="0.2">
      <c r="A67" s="312" t="s">
        <v>587</v>
      </c>
      <c r="B67" s="299" t="s">
        <v>567</v>
      </c>
      <c r="C67" s="293">
        <v>5</v>
      </c>
      <c r="D67" s="293">
        <v>2</v>
      </c>
      <c r="E67" s="294">
        <v>5222100</v>
      </c>
      <c r="F67" s="836">
        <v>810</v>
      </c>
      <c r="G67" s="317"/>
      <c r="H67" s="317"/>
      <c r="I67" s="360">
        <f t="shared" si="2"/>
        <v>0</v>
      </c>
      <c r="J67" s="317"/>
      <c r="K67" s="360">
        <f t="shared" si="57"/>
        <v>0</v>
      </c>
      <c r="L67" s="317"/>
      <c r="M67" s="360">
        <f t="shared" si="58"/>
        <v>0</v>
      </c>
      <c r="N67" s="317"/>
      <c r="O67" s="317"/>
      <c r="P67" s="911"/>
      <c r="Q67" s="896"/>
    </row>
    <row r="68" spans="1:17" x14ac:dyDescent="0.2">
      <c r="A68" s="913" t="s">
        <v>232</v>
      </c>
      <c r="B68" s="355" t="s">
        <v>567</v>
      </c>
      <c r="C68" s="362">
        <v>5</v>
      </c>
      <c r="D68" s="362">
        <v>3</v>
      </c>
      <c r="E68" s="294"/>
      <c r="F68" s="836"/>
      <c r="G68" s="359">
        <f t="shared" ref="G68:O69" si="59">G69</f>
        <v>930.1</v>
      </c>
      <c r="H68" s="359">
        <f t="shared" si="59"/>
        <v>0</v>
      </c>
      <c r="I68" s="359">
        <f t="shared" si="59"/>
        <v>930.1</v>
      </c>
      <c r="J68" s="359">
        <f t="shared" si="59"/>
        <v>0</v>
      </c>
      <c r="K68" s="359">
        <f t="shared" si="59"/>
        <v>930.1</v>
      </c>
      <c r="L68" s="359">
        <f t="shared" si="59"/>
        <v>0</v>
      </c>
      <c r="M68" s="359">
        <f t="shared" si="59"/>
        <v>930.1</v>
      </c>
      <c r="N68" s="359">
        <f t="shared" si="59"/>
        <v>0</v>
      </c>
      <c r="O68" s="359">
        <f t="shared" si="59"/>
        <v>0</v>
      </c>
      <c r="P68" s="911"/>
      <c r="Q68" s="896"/>
    </row>
    <row r="69" spans="1:17" s="869" customFormat="1" x14ac:dyDescent="0.2">
      <c r="A69" s="361" t="s">
        <v>585</v>
      </c>
      <c r="B69" s="355" t="s">
        <v>567</v>
      </c>
      <c r="C69" s="362">
        <v>5</v>
      </c>
      <c r="D69" s="362">
        <v>3</v>
      </c>
      <c r="E69" s="363">
        <v>5220000</v>
      </c>
      <c r="F69" s="835"/>
      <c r="G69" s="359">
        <f t="shared" si="59"/>
        <v>930.1</v>
      </c>
      <c r="H69" s="359">
        <f t="shared" si="59"/>
        <v>0</v>
      </c>
      <c r="I69" s="359">
        <f t="shared" si="59"/>
        <v>930.1</v>
      </c>
      <c r="J69" s="359">
        <f t="shared" si="59"/>
        <v>0</v>
      </c>
      <c r="K69" s="359">
        <f t="shared" si="59"/>
        <v>930.1</v>
      </c>
      <c r="L69" s="359">
        <f t="shared" si="59"/>
        <v>0</v>
      </c>
      <c r="M69" s="359">
        <f t="shared" si="59"/>
        <v>930.1</v>
      </c>
      <c r="N69" s="359">
        <v>0</v>
      </c>
      <c r="O69" s="359">
        <v>0</v>
      </c>
      <c r="P69" s="910"/>
      <c r="Q69" s="899"/>
    </row>
    <row r="70" spans="1:17" x14ac:dyDescent="0.2">
      <c r="A70" s="312" t="s">
        <v>725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240</v>
      </c>
      <c r="G70" s="317">
        <f>SUM(G71)</f>
        <v>930.1</v>
      </c>
      <c r="H70" s="317">
        <f t="shared" ref="H70:M70" si="60">SUM(H71)</f>
        <v>0</v>
      </c>
      <c r="I70" s="317">
        <f t="shared" si="60"/>
        <v>930.1</v>
      </c>
      <c r="J70" s="317">
        <f t="shared" si="60"/>
        <v>0</v>
      </c>
      <c r="K70" s="317">
        <f t="shared" si="60"/>
        <v>930.1</v>
      </c>
      <c r="L70" s="317">
        <f t="shared" si="60"/>
        <v>0</v>
      </c>
      <c r="M70" s="317">
        <f t="shared" si="60"/>
        <v>930.1</v>
      </c>
      <c r="N70" s="317">
        <f t="shared" ref="N70:O70" si="61">SUM(N71)</f>
        <v>0</v>
      </c>
      <c r="O70" s="317">
        <f t="shared" si="61"/>
        <v>0</v>
      </c>
      <c r="P70" s="911"/>
      <c r="Q70" s="896"/>
    </row>
    <row r="71" spans="1:17" ht="16.5" customHeight="1" x14ac:dyDescent="0.2">
      <c r="A71" s="312" t="s">
        <v>804</v>
      </c>
      <c r="B71" s="299" t="s">
        <v>567</v>
      </c>
      <c r="C71" s="293">
        <v>5</v>
      </c>
      <c r="D71" s="293">
        <v>3</v>
      </c>
      <c r="E71" s="294">
        <v>5227000</v>
      </c>
      <c r="F71" s="836">
        <v>244</v>
      </c>
      <c r="G71" s="317">
        <v>930.1</v>
      </c>
      <c r="H71" s="317"/>
      <c r="I71" s="318">
        <f>SUM(G71:H71)</f>
        <v>930.1</v>
      </c>
      <c r="J71" s="317"/>
      <c r="K71" s="318">
        <f>SUM(I71:J71)</f>
        <v>930.1</v>
      </c>
      <c r="L71" s="317"/>
      <c r="M71" s="318">
        <f>SUM(K71:L71)</f>
        <v>930.1</v>
      </c>
      <c r="N71" s="317"/>
      <c r="O71" s="317"/>
      <c r="P71" s="911"/>
      <c r="Q71" s="896"/>
    </row>
    <row r="72" spans="1:17" s="869" customFormat="1" x14ac:dyDescent="0.2">
      <c r="A72" s="361" t="s">
        <v>363</v>
      </c>
      <c r="B72" s="355" t="s">
        <v>567</v>
      </c>
      <c r="C72" s="362">
        <v>7</v>
      </c>
      <c r="D72" s="362" t="s">
        <v>358</v>
      </c>
      <c r="E72" s="363" t="s">
        <v>358</v>
      </c>
      <c r="F72" s="835" t="s">
        <v>358</v>
      </c>
      <c r="G72" s="359">
        <f>G73+G84+G93</f>
        <v>96982.1</v>
      </c>
      <c r="H72" s="359">
        <f>H73+H84+H93</f>
        <v>8976.1</v>
      </c>
      <c r="I72" s="360">
        <f t="shared" si="2"/>
        <v>105958.20000000001</v>
      </c>
      <c r="J72" s="359">
        <f>J73+J84+J93</f>
        <v>818</v>
      </c>
      <c r="K72" s="360">
        <f t="shared" ref="K72:K75" si="62">I72+J72</f>
        <v>106776.20000000001</v>
      </c>
      <c r="L72" s="359">
        <f>L73+L84+L93</f>
        <v>0</v>
      </c>
      <c r="M72" s="360">
        <f t="shared" ref="M72:M75" si="63">K72+L72</f>
        <v>106776.20000000001</v>
      </c>
      <c r="N72" s="359">
        <f t="shared" ref="N72:O72" si="64">N73+N84+N93</f>
        <v>34993</v>
      </c>
      <c r="O72" s="359">
        <f t="shared" si="64"/>
        <v>0</v>
      </c>
      <c r="P72" s="910" t="s">
        <v>350</v>
      </c>
      <c r="Q72" s="899"/>
    </row>
    <row r="73" spans="1:17" s="869" customFormat="1" ht="13.5" customHeight="1" x14ac:dyDescent="0.2">
      <c r="A73" s="361" t="s">
        <v>238</v>
      </c>
      <c r="B73" s="355" t="s">
        <v>567</v>
      </c>
      <c r="C73" s="362">
        <v>7</v>
      </c>
      <c r="D73" s="362">
        <v>1</v>
      </c>
      <c r="E73" s="363" t="s">
        <v>358</v>
      </c>
      <c r="F73" s="835" t="s">
        <v>358</v>
      </c>
      <c r="G73" s="359">
        <f>G74</f>
        <v>93187.900000000009</v>
      </c>
      <c r="H73" s="359">
        <f>H74</f>
        <v>8748</v>
      </c>
      <c r="I73" s="360">
        <f t="shared" si="2"/>
        <v>101935.90000000001</v>
      </c>
      <c r="J73" s="359">
        <f>J74</f>
        <v>0</v>
      </c>
      <c r="K73" s="360">
        <f t="shared" si="62"/>
        <v>101935.90000000001</v>
      </c>
      <c r="L73" s="359">
        <f>L74</f>
        <v>0</v>
      </c>
      <c r="M73" s="360">
        <f t="shared" si="63"/>
        <v>101935.90000000001</v>
      </c>
      <c r="N73" s="359">
        <f t="shared" ref="N73:O73" si="65">N74</f>
        <v>34993</v>
      </c>
      <c r="O73" s="359">
        <f t="shared" si="65"/>
        <v>0</v>
      </c>
      <c r="P73" s="910" t="s">
        <v>350</v>
      </c>
      <c r="Q73" s="899"/>
    </row>
    <row r="74" spans="1:17" s="869" customFormat="1" ht="13.5" customHeight="1" x14ac:dyDescent="0.2">
      <c r="A74" s="361" t="s">
        <v>585</v>
      </c>
      <c r="B74" s="355" t="s">
        <v>567</v>
      </c>
      <c r="C74" s="362">
        <v>7</v>
      </c>
      <c r="D74" s="362">
        <v>1</v>
      </c>
      <c r="E74" s="363">
        <v>5220000</v>
      </c>
      <c r="F74" s="835" t="s">
        <v>358</v>
      </c>
      <c r="G74" s="359">
        <f>G75+G81</f>
        <v>93187.900000000009</v>
      </c>
      <c r="H74" s="359">
        <f>H75+H81</f>
        <v>8748</v>
      </c>
      <c r="I74" s="360">
        <f t="shared" si="2"/>
        <v>101935.90000000001</v>
      </c>
      <c r="J74" s="359">
        <f>J75+J81</f>
        <v>0</v>
      </c>
      <c r="K74" s="360">
        <f t="shared" si="62"/>
        <v>101935.90000000001</v>
      </c>
      <c r="L74" s="359">
        <f>L75+L81</f>
        <v>0</v>
      </c>
      <c r="M74" s="360">
        <f t="shared" si="63"/>
        <v>101935.90000000001</v>
      </c>
      <c r="N74" s="359">
        <f t="shared" ref="N74:O74" si="66">N75+N81</f>
        <v>34993</v>
      </c>
      <c r="O74" s="359">
        <f t="shared" si="66"/>
        <v>0</v>
      </c>
      <c r="P74" s="910" t="s">
        <v>350</v>
      </c>
      <c r="Q74" s="899"/>
    </row>
    <row r="75" spans="1:17" s="869" customFormat="1" ht="23.25" customHeight="1" x14ac:dyDescent="0.2">
      <c r="A75" s="361" t="s">
        <v>727</v>
      </c>
      <c r="B75" s="355" t="s">
        <v>567</v>
      </c>
      <c r="C75" s="362">
        <v>7</v>
      </c>
      <c r="D75" s="362">
        <v>1</v>
      </c>
      <c r="E75" s="363">
        <v>5225600</v>
      </c>
      <c r="F75" s="835" t="s">
        <v>358</v>
      </c>
      <c r="G75" s="359">
        <f>G76+G79</f>
        <v>93187.900000000009</v>
      </c>
      <c r="H75" s="359">
        <f>H76+H79</f>
        <v>8748</v>
      </c>
      <c r="I75" s="360">
        <f t="shared" si="2"/>
        <v>101935.90000000001</v>
      </c>
      <c r="J75" s="359">
        <f>J76+J79</f>
        <v>0</v>
      </c>
      <c r="K75" s="360">
        <f t="shared" si="62"/>
        <v>101935.90000000001</v>
      </c>
      <c r="L75" s="359">
        <f>L76+L79</f>
        <v>0</v>
      </c>
      <c r="M75" s="360">
        <f t="shared" si="63"/>
        <v>101935.90000000001</v>
      </c>
      <c r="N75" s="359">
        <f t="shared" ref="N75:O75" si="67">N76+N79</f>
        <v>34993</v>
      </c>
      <c r="O75" s="359">
        <f t="shared" si="67"/>
        <v>0</v>
      </c>
      <c r="P75" s="910" t="s">
        <v>350</v>
      </c>
      <c r="Q75" s="899"/>
    </row>
    <row r="76" spans="1:17" ht="23.25" customHeight="1" x14ac:dyDescent="0.2">
      <c r="A76" s="839" t="s">
        <v>562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240</v>
      </c>
      <c r="G76" s="317">
        <f>G77</f>
        <v>19678.3</v>
      </c>
      <c r="H76" s="317">
        <f t="shared" ref="H76:M76" si="68">H77</f>
        <v>0</v>
      </c>
      <c r="I76" s="317">
        <f t="shared" si="68"/>
        <v>19678.3</v>
      </c>
      <c r="J76" s="317">
        <f t="shared" si="68"/>
        <v>0</v>
      </c>
      <c r="K76" s="317">
        <f t="shared" si="68"/>
        <v>19678.3</v>
      </c>
      <c r="L76" s="317">
        <f t="shared" si="68"/>
        <v>0</v>
      </c>
      <c r="M76" s="317">
        <f t="shared" si="68"/>
        <v>19678.3</v>
      </c>
      <c r="N76" s="317">
        <v>0</v>
      </c>
      <c r="O76" s="317">
        <v>0</v>
      </c>
      <c r="P76" s="911"/>
      <c r="Q76" s="896"/>
    </row>
    <row r="77" spans="1:17" ht="23.25" customHeight="1" x14ac:dyDescent="0.2">
      <c r="A77" s="839" t="s">
        <v>751</v>
      </c>
      <c r="B77" s="299" t="s">
        <v>567</v>
      </c>
      <c r="C77" s="293">
        <v>7</v>
      </c>
      <c r="D77" s="293">
        <v>1</v>
      </c>
      <c r="E77" s="294">
        <v>5225602</v>
      </c>
      <c r="F77" s="836">
        <v>243</v>
      </c>
      <c r="G77" s="317">
        <v>19678.3</v>
      </c>
      <c r="H77" s="317"/>
      <c r="I77" s="360">
        <f>SUM(G77:H77)</f>
        <v>19678.3</v>
      </c>
      <c r="J77" s="317"/>
      <c r="K77" s="360">
        <f>SUM(I77:J77)</f>
        <v>19678.3</v>
      </c>
      <c r="L77" s="317"/>
      <c r="M77" s="360">
        <f>SUM(K77:L77)</f>
        <v>19678.3</v>
      </c>
      <c r="N77" s="317">
        <v>0</v>
      </c>
      <c r="O77" s="317">
        <v>0</v>
      </c>
      <c r="P77" s="911"/>
      <c r="Q77" s="896"/>
    </row>
    <row r="78" spans="1:17" s="869" customFormat="1" ht="25.5" x14ac:dyDescent="0.2">
      <c r="A78" s="361" t="s">
        <v>728</v>
      </c>
      <c r="B78" s="355" t="s">
        <v>567</v>
      </c>
      <c r="C78" s="362">
        <v>7</v>
      </c>
      <c r="D78" s="362">
        <v>1</v>
      </c>
      <c r="E78" s="363">
        <v>5225603</v>
      </c>
      <c r="F78" s="835" t="s">
        <v>358</v>
      </c>
      <c r="G78" s="359">
        <f>G79</f>
        <v>73509.600000000006</v>
      </c>
      <c r="H78" s="359">
        <f>H79</f>
        <v>8748</v>
      </c>
      <c r="I78" s="360">
        <f t="shared" ref="I78" si="69">SUM(G78:H78)</f>
        <v>82257.600000000006</v>
      </c>
      <c r="J78" s="359">
        <f>J79</f>
        <v>0</v>
      </c>
      <c r="K78" s="360">
        <f t="shared" ref="K78" si="70">SUM(I78:J78)</f>
        <v>82257.600000000006</v>
      </c>
      <c r="L78" s="359">
        <f>L79</f>
        <v>0</v>
      </c>
      <c r="M78" s="360">
        <f t="shared" ref="M78" si="71">SUM(K78:L78)</f>
        <v>82257.600000000006</v>
      </c>
      <c r="N78" s="359">
        <f t="shared" ref="N78:O79" si="72">N79</f>
        <v>34993</v>
      </c>
      <c r="O78" s="359">
        <f t="shared" si="72"/>
        <v>0</v>
      </c>
      <c r="P78" s="910" t="s">
        <v>350</v>
      </c>
      <c r="Q78" s="899"/>
    </row>
    <row r="79" spans="1:17" x14ac:dyDescent="0.2">
      <c r="A79" s="839" t="s">
        <v>588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400</v>
      </c>
      <c r="G79" s="317">
        <f>G80</f>
        <v>73509.600000000006</v>
      </c>
      <c r="H79" s="317">
        <f t="shared" ref="H79:M79" si="73">H80</f>
        <v>8748</v>
      </c>
      <c r="I79" s="317">
        <f t="shared" si="73"/>
        <v>82257.600000000006</v>
      </c>
      <c r="J79" s="317">
        <f t="shared" si="73"/>
        <v>0</v>
      </c>
      <c r="K79" s="317">
        <f t="shared" si="73"/>
        <v>82257.600000000006</v>
      </c>
      <c r="L79" s="317">
        <f t="shared" si="73"/>
        <v>0</v>
      </c>
      <c r="M79" s="317">
        <f t="shared" si="73"/>
        <v>82257.600000000006</v>
      </c>
      <c r="N79" s="317">
        <f t="shared" si="72"/>
        <v>34993</v>
      </c>
      <c r="O79" s="317">
        <f t="shared" si="72"/>
        <v>0</v>
      </c>
      <c r="P79" s="911" t="s">
        <v>350</v>
      </c>
      <c r="Q79" s="896"/>
    </row>
    <row r="80" spans="1:17" ht="38.25" x14ac:dyDescent="0.2">
      <c r="A80" s="839" t="s">
        <v>589</v>
      </c>
      <c r="B80" s="299" t="s">
        <v>567</v>
      </c>
      <c r="C80" s="293">
        <v>7</v>
      </c>
      <c r="D80" s="293">
        <v>1</v>
      </c>
      <c r="E80" s="294">
        <v>5225603</v>
      </c>
      <c r="F80" s="836">
        <v>411</v>
      </c>
      <c r="G80" s="317">
        <v>73509.600000000006</v>
      </c>
      <c r="H80" s="317">
        <v>8748</v>
      </c>
      <c r="I80" s="360">
        <f>SUM(G80:H80)</f>
        <v>82257.600000000006</v>
      </c>
      <c r="J80" s="317"/>
      <c r="K80" s="360">
        <f>SUM(I80:J80)</f>
        <v>82257.600000000006</v>
      </c>
      <c r="L80" s="317"/>
      <c r="M80" s="360">
        <f>SUM(K80:L80)</f>
        <v>82257.600000000006</v>
      </c>
      <c r="N80" s="317">
        <v>34993</v>
      </c>
      <c r="O80" s="317">
        <v>0</v>
      </c>
      <c r="P80" s="911" t="s">
        <v>350</v>
      </c>
      <c r="Q80" s="896"/>
    </row>
    <row r="81" spans="1:17" s="869" customFormat="1" ht="25.5" hidden="1" x14ac:dyDescent="0.2">
      <c r="A81" s="361" t="s">
        <v>750</v>
      </c>
      <c r="B81" s="355" t="s">
        <v>567</v>
      </c>
      <c r="C81" s="362">
        <v>7</v>
      </c>
      <c r="D81" s="362">
        <v>1</v>
      </c>
      <c r="E81" s="363">
        <v>5224400</v>
      </c>
      <c r="F81" s="835"/>
      <c r="G81" s="359">
        <f>G82</f>
        <v>0</v>
      </c>
      <c r="H81" s="359"/>
      <c r="I81" s="360">
        <f t="shared" si="2"/>
        <v>0</v>
      </c>
      <c r="J81" s="359"/>
      <c r="K81" s="360">
        <f t="shared" ref="K81:K83" si="74">I81+J81</f>
        <v>0</v>
      </c>
      <c r="L81" s="359"/>
      <c r="M81" s="360">
        <f t="shared" ref="M81:M83" si="75">K81+L81</f>
        <v>0</v>
      </c>
      <c r="N81" s="359"/>
      <c r="O81" s="359"/>
      <c r="P81" s="910"/>
      <c r="Q81" s="899"/>
    </row>
    <row r="82" spans="1:17" hidden="1" x14ac:dyDescent="0.2">
      <c r="A82" s="839" t="s">
        <v>588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400</v>
      </c>
      <c r="G82" s="317">
        <f>G83</f>
        <v>0</v>
      </c>
      <c r="H82" s="317"/>
      <c r="I82" s="360">
        <f t="shared" si="2"/>
        <v>0</v>
      </c>
      <c r="J82" s="317"/>
      <c r="K82" s="360">
        <f t="shared" si="74"/>
        <v>0</v>
      </c>
      <c r="L82" s="317"/>
      <c r="M82" s="360">
        <f t="shared" si="75"/>
        <v>0</v>
      </c>
      <c r="N82" s="317"/>
      <c r="O82" s="317"/>
      <c r="P82" s="911"/>
      <c r="Q82" s="896"/>
    </row>
    <row r="83" spans="1:17" ht="38.25" hidden="1" x14ac:dyDescent="0.2">
      <c r="A83" s="839" t="s">
        <v>589</v>
      </c>
      <c r="B83" s="299" t="s">
        <v>567</v>
      </c>
      <c r="C83" s="293">
        <v>7</v>
      </c>
      <c r="D83" s="293">
        <v>1</v>
      </c>
      <c r="E83" s="294">
        <v>5224400</v>
      </c>
      <c r="F83" s="836">
        <v>411</v>
      </c>
      <c r="G83" s="317"/>
      <c r="H83" s="317"/>
      <c r="I83" s="360">
        <f t="shared" si="2"/>
        <v>0</v>
      </c>
      <c r="J83" s="317"/>
      <c r="K83" s="360">
        <f t="shared" si="74"/>
        <v>0</v>
      </c>
      <c r="L83" s="317"/>
      <c r="M83" s="360">
        <f t="shared" si="75"/>
        <v>0</v>
      </c>
      <c r="N83" s="317"/>
      <c r="O83" s="317"/>
      <c r="P83" s="911"/>
      <c r="Q83" s="896"/>
    </row>
    <row r="84" spans="1:17" s="869" customFormat="1" x14ac:dyDescent="0.2">
      <c r="A84" s="838" t="s">
        <v>240</v>
      </c>
      <c r="B84" s="759" t="s">
        <v>567</v>
      </c>
      <c r="C84" s="355" t="s">
        <v>157</v>
      </c>
      <c r="D84" s="355" t="s">
        <v>144</v>
      </c>
      <c r="E84" s="363"/>
      <c r="F84" s="835"/>
      <c r="G84" s="359">
        <f>G85+G88</f>
        <v>3794.2</v>
      </c>
      <c r="H84" s="359">
        <f>SUM(H85+H88)</f>
        <v>0</v>
      </c>
      <c r="I84" s="359">
        <f t="shared" ref="I84:O84" si="76">SUM(I85+I88)</f>
        <v>3794.2</v>
      </c>
      <c r="J84" s="359">
        <f>SUM(J85+J88)</f>
        <v>818</v>
      </c>
      <c r="K84" s="359">
        <f t="shared" ref="K84:M84" si="77">SUM(K85+K88)</f>
        <v>4612.2</v>
      </c>
      <c r="L84" s="359">
        <f>SUM(L85+L88)</f>
        <v>0</v>
      </c>
      <c r="M84" s="359">
        <f t="shared" si="77"/>
        <v>4612.2</v>
      </c>
      <c r="N84" s="359">
        <f t="shared" si="76"/>
        <v>0</v>
      </c>
      <c r="O84" s="359">
        <f t="shared" si="76"/>
        <v>0</v>
      </c>
      <c r="P84" s="910"/>
      <c r="Q84" s="899"/>
    </row>
    <row r="85" spans="1:17" s="869" customFormat="1" ht="25.5" customHeight="1" x14ac:dyDescent="0.2">
      <c r="A85" s="913" t="s">
        <v>749</v>
      </c>
      <c r="B85" s="355" t="s">
        <v>567</v>
      </c>
      <c r="C85" s="362">
        <v>7</v>
      </c>
      <c r="D85" s="362">
        <v>2</v>
      </c>
      <c r="E85" s="363">
        <v>5225603</v>
      </c>
      <c r="F85" s="835"/>
      <c r="G85" s="359">
        <f t="shared" ref="G85:L86" si="78">G86</f>
        <v>2741.2</v>
      </c>
      <c r="H85" s="359">
        <f t="shared" si="78"/>
        <v>0</v>
      </c>
      <c r="I85" s="360">
        <f t="shared" ref="I85:I86" si="79">SUM(G85:H85)</f>
        <v>2741.2</v>
      </c>
      <c r="J85" s="359">
        <f t="shared" si="78"/>
        <v>0</v>
      </c>
      <c r="K85" s="360">
        <f t="shared" ref="K85:K86" si="80">SUM(I85:J85)</f>
        <v>2741.2</v>
      </c>
      <c r="L85" s="359">
        <f t="shared" si="78"/>
        <v>0</v>
      </c>
      <c r="M85" s="360">
        <f t="shared" ref="M85:M86" si="81">SUM(K85:L85)</f>
        <v>2741.2</v>
      </c>
      <c r="N85" s="359"/>
      <c r="O85" s="359"/>
      <c r="P85" s="910"/>
      <c r="Q85" s="899"/>
    </row>
    <row r="86" spans="1:17" ht="18.75" customHeight="1" x14ac:dyDescent="0.2">
      <c r="A86" s="839" t="s">
        <v>588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400</v>
      </c>
      <c r="G86" s="317">
        <f t="shared" si="78"/>
        <v>2741.2</v>
      </c>
      <c r="H86" s="317">
        <f t="shared" si="78"/>
        <v>0</v>
      </c>
      <c r="I86" s="318">
        <f t="shared" si="79"/>
        <v>2741.2</v>
      </c>
      <c r="J86" s="317">
        <f t="shared" si="78"/>
        <v>0</v>
      </c>
      <c r="K86" s="318">
        <f t="shared" si="80"/>
        <v>2741.2</v>
      </c>
      <c r="L86" s="317">
        <f t="shared" si="78"/>
        <v>0</v>
      </c>
      <c r="M86" s="318">
        <f t="shared" si="81"/>
        <v>2741.2</v>
      </c>
      <c r="N86" s="317"/>
      <c r="O86" s="317"/>
      <c r="P86" s="911"/>
      <c r="Q86" s="896"/>
    </row>
    <row r="87" spans="1:17" ht="24" customHeight="1" x14ac:dyDescent="0.2">
      <c r="A87" s="839" t="s">
        <v>589</v>
      </c>
      <c r="B87" s="299" t="s">
        <v>567</v>
      </c>
      <c r="C87" s="293">
        <v>7</v>
      </c>
      <c r="D87" s="293">
        <v>2</v>
      </c>
      <c r="E87" s="294">
        <v>5225603</v>
      </c>
      <c r="F87" s="836">
        <v>411</v>
      </c>
      <c r="G87" s="317">
        <v>2741.2</v>
      </c>
      <c r="H87" s="317"/>
      <c r="I87" s="318">
        <f>SUM(G87:H87)</f>
        <v>2741.2</v>
      </c>
      <c r="J87" s="317"/>
      <c r="K87" s="318">
        <f>SUM(I87:J87)</f>
        <v>2741.2</v>
      </c>
      <c r="L87" s="317"/>
      <c r="M87" s="318">
        <f>SUM(K87:L87)</f>
        <v>2741.2</v>
      </c>
      <c r="N87" s="317"/>
      <c r="O87" s="317"/>
      <c r="P87" s="911"/>
      <c r="Q87" s="896"/>
    </row>
    <row r="88" spans="1:17" ht="24" customHeight="1" x14ac:dyDescent="0.2">
      <c r="A88" s="838" t="s">
        <v>1276</v>
      </c>
      <c r="B88" s="355" t="s">
        <v>567</v>
      </c>
      <c r="C88" s="362">
        <v>7</v>
      </c>
      <c r="D88" s="362">
        <v>2</v>
      </c>
      <c r="E88" s="363">
        <v>5223500</v>
      </c>
      <c r="F88" s="835"/>
      <c r="G88" s="359">
        <f>G89+G91</f>
        <v>1053</v>
      </c>
      <c r="H88" s="359">
        <f>SUM(H89)</f>
        <v>0</v>
      </c>
      <c r="I88" s="360">
        <f t="shared" ref="I88:I89" si="82">SUM(G88:H88)</f>
        <v>1053</v>
      </c>
      <c r="J88" s="359">
        <f>SUM(J89+J91)</f>
        <v>818</v>
      </c>
      <c r="K88" s="360">
        <f t="shared" ref="K88:K89" si="83">SUM(I88:J88)</f>
        <v>1871</v>
      </c>
      <c r="L88" s="359">
        <f>SUM(L89+L91)</f>
        <v>0</v>
      </c>
      <c r="M88" s="360">
        <f t="shared" ref="M88:M89" si="84">SUM(K88:L88)</f>
        <v>1871</v>
      </c>
      <c r="N88" s="359"/>
      <c r="O88" s="317"/>
      <c r="P88" s="911"/>
      <c r="Q88" s="896"/>
    </row>
    <row r="89" spans="1:17" ht="18" customHeight="1" x14ac:dyDescent="0.2">
      <c r="A89" s="312" t="s">
        <v>582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610</v>
      </c>
      <c r="G89" s="317">
        <f>G90</f>
        <v>695.3</v>
      </c>
      <c r="H89" s="317">
        <f>SUM(H90)</f>
        <v>0</v>
      </c>
      <c r="I89" s="318">
        <f t="shared" si="82"/>
        <v>695.3</v>
      </c>
      <c r="J89" s="317">
        <f>SUM(J90)</f>
        <v>580</v>
      </c>
      <c r="K89" s="318">
        <f t="shared" si="83"/>
        <v>1275.3</v>
      </c>
      <c r="L89" s="317">
        <f>SUM(L90)</f>
        <v>0</v>
      </c>
      <c r="M89" s="318">
        <f t="shared" si="84"/>
        <v>1275.3</v>
      </c>
      <c r="N89" s="317"/>
      <c r="O89" s="317"/>
      <c r="P89" s="911"/>
      <c r="Q89" s="896"/>
    </row>
    <row r="90" spans="1:17" ht="12.75" customHeight="1" x14ac:dyDescent="0.2">
      <c r="A90" s="312" t="s">
        <v>584</v>
      </c>
      <c r="B90" s="299" t="s">
        <v>567</v>
      </c>
      <c r="C90" s="293">
        <v>7</v>
      </c>
      <c r="D90" s="293">
        <v>2</v>
      </c>
      <c r="E90" s="294">
        <v>5223500</v>
      </c>
      <c r="F90" s="836">
        <v>612</v>
      </c>
      <c r="G90" s="317">
        <v>695.3</v>
      </c>
      <c r="H90" s="317"/>
      <c r="I90" s="318">
        <f>SUM(G90:H90)</f>
        <v>695.3</v>
      </c>
      <c r="J90" s="317">
        <v>580</v>
      </c>
      <c r="K90" s="318">
        <f>SUM(I90:J90)</f>
        <v>1275.3</v>
      </c>
      <c r="L90" s="317"/>
      <c r="M90" s="318">
        <f>SUM(K90:L90)</f>
        <v>1275.3</v>
      </c>
      <c r="N90" s="317"/>
      <c r="O90" s="317"/>
      <c r="P90" s="911"/>
      <c r="Q90" s="896"/>
    </row>
    <row r="91" spans="1:17" ht="12.75" customHeight="1" x14ac:dyDescent="0.2">
      <c r="A91" s="312" t="s">
        <v>598</v>
      </c>
      <c r="B91" s="299" t="s">
        <v>567</v>
      </c>
      <c r="C91" s="293">
        <v>7</v>
      </c>
      <c r="D91" s="293">
        <v>2</v>
      </c>
      <c r="E91" s="294">
        <v>5223500</v>
      </c>
      <c r="F91" s="836">
        <v>620</v>
      </c>
      <c r="G91" s="317">
        <f>G92</f>
        <v>357.7</v>
      </c>
      <c r="H91" s="317">
        <f t="shared" ref="H91:M91" si="85">H92</f>
        <v>0</v>
      </c>
      <c r="I91" s="317">
        <f t="shared" si="85"/>
        <v>357.7</v>
      </c>
      <c r="J91" s="317">
        <f t="shared" si="85"/>
        <v>238</v>
      </c>
      <c r="K91" s="317">
        <f t="shared" si="85"/>
        <v>595.70000000000005</v>
      </c>
      <c r="L91" s="317">
        <f t="shared" si="85"/>
        <v>0</v>
      </c>
      <c r="M91" s="317">
        <f t="shared" si="85"/>
        <v>595.70000000000005</v>
      </c>
      <c r="N91" s="317"/>
      <c r="O91" s="317"/>
      <c r="P91" s="911"/>
      <c r="Q91" s="896"/>
    </row>
    <row r="92" spans="1:17" ht="12.75" customHeight="1" x14ac:dyDescent="0.2">
      <c r="A92" s="312" t="s">
        <v>600</v>
      </c>
      <c r="B92" s="299" t="s">
        <v>567</v>
      </c>
      <c r="C92" s="293">
        <v>7</v>
      </c>
      <c r="D92" s="293">
        <v>2</v>
      </c>
      <c r="E92" s="294">
        <v>5223500</v>
      </c>
      <c r="F92" s="836">
        <v>622</v>
      </c>
      <c r="G92" s="317">
        <v>357.7</v>
      </c>
      <c r="H92" s="317"/>
      <c r="I92" s="318">
        <f>G92+H92</f>
        <v>357.7</v>
      </c>
      <c r="J92" s="317">
        <v>238</v>
      </c>
      <c r="K92" s="318">
        <f>I92+J92</f>
        <v>595.70000000000005</v>
      </c>
      <c r="L92" s="317"/>
      <c r="M92" s="318">
        <f>K92+L92</f>
        <v>595.70000000000005</v>
      </c>
      <c r="N92" s="317"/>
      <c r="O92" s="317"/>
      <c r="P92" s="911"/>
      <c r="Q92" s="896"/>
    </row>
    <row r="93" spans="1:17" ht="17.25" customHeight="1" x14ac:dyDescent="0.2">
      <c r="A93" s="361" t="s">
        <v>252</v>
      </c>
      <c r="B93" s="355" t="s">
        <v>567</v>
      </c>
      <c r="C93" s="362">
        <v>7</v>
      </c>
      <c r="D93" s="362">
        <v>7</v>
      </c>
      <c r="E93" s="363" t="s">
        <v>358</v>
      </c>
      <c r="F93" s="836"/>
      <c r="G93" s="359">
        <f t="shared" ref="G93:L95" si="86">G94</f>
        <v>0</v>
      </c>
      <c r="H93" s="359">
        <f t="shared" si="86"/>
        <v>228.1</v>
      </c>
      <c r="I93" s="360">
        <f t="shared" ref="I93:I167" si="87">G93+H93</f>
        <v>228.1</v>
      </c>
      <c r="J93" s="359">
        <f t="shared" si="86"/>
        <v>0</v>
      </c>
      <c r="K93" s="360">
        <f t="shared" ref="K93:K106" si="88">I93+J93</f>
        <v>228.1</v>
      </c>
      <c r="L93" s="359">
        <f t="shared" si="86"/>
        <v>0</v>
      </c>
      <c r="M93" s="360">
        <f t="shared" ref="M93:M106" si="89">K93+L93</f>
        <v>228.1</v>
      </c>
      <c r="N93" s="359"/>
      <c r="O93" s="359"/>
      <c r="P93" s="911"/>
      <c r="Q93" s="896"/>
    </row>
    <row r="94" spans="1:17" ht="45.75" customHeight="1" x14ac:dyDescent="0.2">
      <c r="A94" s="361" t="s">
        <v>730</v>
      </c>
      <c r="B94" s="355" t="s">
        <v>567</v>
      </c>
      <c r="C94" s="362">
        <v>7</v>
      </c>
      <c r="D94" s="362">
        <v>7</v>
      </c>
      <c r="E94" s="363">
        <v>4320200</v>
      </c>
      <c r="F94" s="836"/>
      <c r="G94" s="359">
        <f t="shared" si="86"/>
        <v>0</v>
      </c>
      <c r="H94" s="359">
        <f t="shared" si="86"/>
        <v>228.1</v>
      </c>
      <c r="I94" s="360">
        <f t="shared" si="87"/>
        <v>228.1</v>
      </c>
      <c r="J94" s="359">
        <f t="shared" si="86"/>
        <v>0</v>
      </c>
      <c r="K94" s="360">
        <f t="shared" si="88"/>
        <v>228.1</v>
      </c>
      <c r="L94" s="359">
        <f t="shared" si="86"/>
        <v>0</v>
      </c>
      <c r="M94" s="360">
        <f t="shared" si="89"/>
        <v>228.1</v>
      </c>
      <c r="N94" s="359"/>
      <c r="O94" s="359"/>
      <c r="P94" s="911"/>
      <c r="Q94" s="896"/>
    </row>
    <row r="95" spans="1:17" x14ac:dyDescent="0.2">
      <c r="A95" s="312" t="s">
        <v>582</v>
      </c>
      <c r="B95" s="299" t="s">
        <v>567</v>
      </c>
      <c r="C95" s="293">
        <v>7</v>
      </c>
      <c r="D95" s="293">
        <v>7</v>
      </c>
      <c r="E95" s="294">
        <v>4320200</v>
      </c>
      <c r="F95" s="836">
        <v>610</v>
      </c>
      <c r="G95" s="317">
        <f t="shared" si="86"/>
        <v>0</v>
      </c>
      <c r="H95" s="317">
        <f t="shared" si="86"/>
        <v>228.1</v>
      </c>
      <c r="I95" s="318">
        <f t="shared" si="87"/>
        <v>228.1</v>
      </c>
      <c r="J95" s="317">
        <f t="shared" si="86"/>
        <v>0</v>
      </c>
      <c r="K95" s="318">
        <f t="shared" si="88"/>
        <v>228.1</v>
      </c>
      <c r="L95" s="317">
        <f t="shared" si="86"/>
        <v>0</v>
      </c>
      <c r="M95" s="318">
        <f t="shared" si="89"/>
        <v>228.1</v>
      </c>
      <c r="N95" s="317"/>
      <c r="O95" s="317"/>
      <c r="P95" s="911"/>
      <c r="Q95" s="896"/>
    </row>
    <row r="96" spans="1:17" x14ac:dyDescent="0.2">
      <c r="A96" s="312" t="s">
        <v>584</v>
      </c>
      <c r="B96" s="299" t="s">
        <v>567</v>
      </c>
      <c r="C96" s="293">
        <v>7</v>
      </c>
      <c r="D96" s="293">
        <v>7</v>
      </c>
      <c r="E96" s="294">
        <v>4320200</v>
      </c>
      <c r="F96" s="836">
        <v>612</v>
      </c>
      <c r="G96" s="317"/>
      <c r="H96" s="317">
        <v>228.1</v>
      </c>
      <c r="I96" s="318">
        <f t="shared" si="87"/>
        <v>228.1</v>
      </c>
      <c r="J96" s="317"/>
      <c r="K96" s="318">
        <f t="shared" si="88"/>
        <v>228.1</v>
      </c>
      <c r="L96" s="317"/>
      <c r="M96" s="318">
        <f t="shared" si="89"/>
        <v>228.1</v>
      </c>
      <c r="N96" s="317"/>
      <c r="O96" s="317"/>
      <c r="P96" s="911"/>
      <c r="Q96" s="896"/>
    </row>
    <row r="97" spans="1:17" s="869" customFormat="1" x14ac:dyDescent="0.2">
      <c r="A97" s="361" t="s">
        <v>722</v>
      </c>
      <c r="B97" s="355" t="s">
        <v>567</v>
      </c>
      <c r="C97" s="362">
        <v>8</v>
      </c>
      <c r="D97" s="362" t="s">
        <v>358</v>
      </c>
      <c r="E97" s="363" t="s">
        <v>358</v>
      </c>
      <c r="F97" s="835" t="s">
        <v>358</v>
      </c>
      <c r="G97" s="359">
        <f t="shared" ref="G97:O99" si="90">G98</f>
        <v>12295</v>
      </c>
      <c r="H97" s="359">
        <f t="shared" si="90"/>
        <v>0</v>
      </c>
      <c r="I97" s="360">
        <f t="shared" si="87"/>
        <v>12295</v>
      </c>
      <c r="J97" s="359">
        <f t="shared" si="90"/>
        <v>0</v>
      </c>
      <c r="K97" s="360">
        <f t="shared" si="88"/>
        <v>12295</v>
      </c>
      <c r="L97" s="359">
        <f t="shared" si="90"/>
        <v>0</v>
      </c>
      <c r="M97" s="360">
        <f t="shared" si="89"/>
        <v>12295</v>
      </c>
      <c r="N97" s="359">
        <f t="shared" si="90"/>
        <v>960.5</v>
      </c>
      <c r="O97" s="359">
        <f t="shared" si="90"/>
        <v>0</v>
      </c>
      <c r="P97" s="910" t="s">
        <v>350</v>
      </c>
      <c r="Q97" s="899"/>
    </row>
    <row r="98" spans="1:17" s="869" customFormat="1" x14ac:dyDescent="0.2">
      <c r="A98" s="361" t="s">
        <v>288</v>
      </c>
      <c r="B98" s="355" t="s">
        <v>567</v>
      </c>
      <c r="C98" s="362">
        <v>8</v>
      </c>
      <c r="D98" s="362">
        <v>1</v>
      </c>
      <c r="E98" s="363" t="s">
        <v>358</v>
      </c>
      <c r="F98" s="835" t="s">
        <v>358</v>
      </c>
      <c r="G98" s="359">
        <f t="shared" si="90"/>
        <v>12295</v>
      </c>
      <c r="H98" s="359">
        <f t="shared" si="90"/>
        <v>0</v>
      </c>
      <c r="I98" s="360">
        <f t="shared" si="87"/>
        <v>12295</v>
      </c>
      <c r="J98" s="359">
        <f t="shared" si="90"/>
        <v>0</v>
      </c>
      <c r="K98" s="360">
        <f t="shared" si="88"/>
        <v>12295</v>
      </c>
      <c r="L98" s="359">
        <f t="shared" si="90"/>
        <v>0</v>
      </c>
      <c r="M98" s="360">
        <f t="shared" si="89"/>
        <v>12295</v>
      </c>
      <c r="N98" s="359">
        <f t="shared" si="90"/>
        <v>960.5</v>
      </c>
      <c r="O98" s="359">
        <f t="shared" si="90"/>
        <v>0</v>
      </c>
      <c r="P98" s="910" t="s">
        <v>350</v>
      </c>
      <c r="Q98" s="899"/>
    </row>
    <row r="99" spans="1:17" s="869" customFormat="1" ht="13.5" customHeight="1" x14ac:dyDescent="0.2">
      <c r="A99" s="361" t="s">
        <v>585</v>
      </c>
      <c r="B99" s="355" t="s">
        <v>567</v>
      </c>
      <c r="C99" s="362">
        <v>8</v>
      </c>
      <c r="D99" s="362">
        <v>1</v>
      </c>
      <c r="E99" s="363">
        <v>5220000</v>
      </c>
      <c r="F99" s="835" t="s">
        <v>358</v>
      </c>
      <c r="G99" s="359">
        <f t="shared" si="90"/>
        <v>12295</v>
      </c>
      <c r="H99" s="359">
        <f t="shared" si="90"/>
        <v>0</v>
      </c>
      <c r="I99" s="360">
        <f t="shared" si="87"/>
        <v>12295</v>
      </c>
      <c r="J99" s="359">
        <f t="shared" si="90"/>
        <v>0</v>
      </c>
      <c r="K99" s="360">
        <f t="shared" si="88"/>
        <v>12295</v>
      </c>
      <c r="L99" s="359">
        <f t="shared" si="90"/>
        <v>0</v>
      </c>
      <c r="M99" s="360">
        <f t="shared" si="89"/>
        <v>12295</v>
      </c>
      <c r="N99" s="359">
        <f t="shared" si="90"/>
        <v>960.5</v>
      </c>
      <c r="O99" s="359">
        <f t="shared" si="90"/>
        <v>0</v>
      </c>
      <c r="P99" s="910" t="s">
        <v>350</v>
      </c>
      <c r="Q99" s="899"/>
    </row>
    <row r="100" spans="1:17" s="869" customFormat="1" ht="23.25" customHeight="1" x14ac:dyDescent="0.2">
      <c r="A100" s="361" t="s">
        <v>601</v>
      </c>
      <c r="B100" s="355" t="s">
        <v>567</v>
      </c>
      <c r="C100" s="362">
        <v>8</v>
      </c>
      <c r="D100" s="362">
        <v>1</v>
      </c>
      <c r="E100" s="363">
        <v>5222800</v>
      </c>
      <c r="F100" s="835" t="s">
        <v>358</v>
      </c>
      <c r="G100" s="359">
        <f>G101+G104+G107</f>
        <v>12295</v>
      </c>
      <c r="H100" s="359">
        <f>H101+H104+H107</f>
        <v>0</v>
      </c>
      <c r="I100" s="360">
        <f t="shared" si="87"/>
        <v>12295</v>
      </c>
      <c r="J100" s="359">
        <f>J101+J104+J107</f>
        <v>0</v>
      </c>
      <c r="K100" s="360">
        <f t="shared" si="88"/>
        <v>12295</v>
      </c>
      <c r="L100" s="359">
        <f>L101+L104+L107</f>
        <v>0</v>
      </c>
      <c r="M100" s="360">
        <f t="shared" si="89"/>
        <v>12295</v>
      </c>
      <c r="N100" s="359">
        <f>N101+N104+N107</f>
        <v>960.5</v>
      </c>
      <c r="O100" s="359">
        <f>O101+O104+O107</f>
        <v>0</v>
      </c>
      <c r="P100" s="910" t="s">
        <v>350</v>
      </c>
      <c r="Q100" s="899"/>
    </row>
    <row r="101" spans="1:17" s="869" customFormat="1" ht="13.5" customHeight="1" x14ac:dyDescent="0.2">
      <c r="A101" s="361" t="s">
        <v>603</v>
      </c>
      <c r="B101" s="355" t="s">
        <v>567</v>
      </c>
      <c r="C101" s="362">
        <v>8</v>
      </c>
      <c r="D101" s="362">
        <v>1</v>
      </c>
      <c r="E101" s="363">
        <v>5222806</v>
      </c>
      <c r="F101" s="835" t="s">
        <v>358</v>
      </c>
      <c r="G101" s="359">
        <f>G102</f>
        <v>790.5</v>
      </c>
      <c r="H101" s="359">
        <f>H102</f>
        <v>0</v>
      </c>
      <c r="I101" s="360">
        <f t="shared" si="87"/>
        <v>790.5</v>
      </c>
      <c r="J101" s="359">
        <f>J102</f>
        <v>0</v>
      </c>
      <c r="K101" s="360">
        <f t="shared" si="88"/>
        <v>790.5</v>
      </c>
      <c r="L101" s="359">
        <f>L102</f>
        <v>0</v>
      </c>
      <c r="M101" s="360">
        <f t="shared" si="89"/>
        <v>790.5</v>
      </c>
      <c r="N101" s="359">
        <f t="shared" ref="N101:O102" si="91">N102</f>
        <v>960.5</v>
      </c>
      <c r="O101" s="359">
        <f t="shared" si="91"/>
        <v>0</v>
      </c>
      <c r="P101" s="910" t="s">
        <v>350</v>
      </c>
      <c r="Q101" s="899"/>
    </row>
    <row r="102" spans="1:17" x14ac:dyDescent="0.2">
      <c r="A102" s="312" t="s">
        <v>582</v>
      </c>
      <c r="B102" s="299" t="s">
        <v>567</v>
      </c>
      <c r="C102" s="293">
        <v>8</v>
      </c>
      <c r="D102" s="293">
        <v>1</v>
      </c>
      <c r="E102" s="294">
        <v>5222806</v>
      </c>
      <c r="F102" s="836">
        <v>610</v>
      </c>
      <c r="G102" s="317">
        <f>G103</f>
        <v>790.5</v>
      </c>
      <c r="H102" s="317">
        <f>H103</f>
        <v>0</v>
      </c>
      <c r="I102" s="318">
        <f t="shared" si="87"/>
        <v>790.5</v>
      </c>
      <c r="J102" s="317">
        <f>J103</f>
        <v>0</v>
      </c>
      <c r="K102" s="318">
        <f t="shared" si="88"/>
        <v>790.5</v>
      </c>
      <c r="L102" s="317">
        <f>L103</f>
        <v>0</v>
      </c>
      <c r="M102" s="318">
        <f t="shared" si="89"/>
        <v>790.5</v>
      </c>
      <c r="N102" s="317">
        <f t="shared" si="91"/>
        <v>960.5</v>
      </c>
      <c r="O102" s="317">
        <f t="shared" si="91"/>
        <v>0</v>
      </c>
      <c r="P102" s="911" t="s">
        <v>350</v>
      </c>
      <c r="Q102" s="896"/>
    </row>
    <row r="103" spans="1:17" x14ac:dyDescent="0.2">
      <c r="A103" s="312" t="s">
        <v>584</v>
      </c>
      <c r="B103" s="299" t="s">
        <v>567</v>
      </c>
      <c r="C103" s="293">
        <v>8</v>
      </c>
      <c r="D103" s="293">
        <v>1</v>
      </c>
      <c r="E103" s="294">
        <v>5222806</v>
      </c>
      <c r="F103" s="836">
        <v>612</v>
      </c>
      <c r="G103" s="317">
        <v>790.5</v>
      </c>
      <c r="H103" s="317"/>
      <c r="I103" s="318">
        <f t="shared" si="87"/>
        <v>790.5</v>
      </c>
      <c r="J103" s="317"/>
      <c r="K103" s="318">
        <f t="shared" si="88"/>
        <v>790.5</v>
      </c>
      <c r="L103" s="317"/>
      <c r="M103" s="318">
        <f t="shared" si="89"/>
        <v>790.5</v>
      </c>
      <c r="N103" s="317">
        <v>960.5</v>
      </c>
      <c r="O103" s="317"/>
      <c r="P103" s="911" t="s">
        <v>350</v>
      </c>
      <c r="Q103" s="896"/>
    </row>
    <row r="104" spans="1:17" s="869" customFormat="1" hidden="1" x14ac:dyDescent="0.2">
      <c r="A104" s="361" t="s">
        <v>604</v>
      </c>
      <c r="B104" s="355" t="s">
        <v>567</v>
      </c>
      <c r="C104" s="362">
        <v>8</v>
      </c>
      <c r="D104" s="362">
        <v>1</v>
      </c>
      <c r="E104" s="363">
        <v>5222807</v>
      </c>
      <c r="F104" s="835" t="s">
        <v>358</v>
      </c>
      <c r="G104" s="359">
        <f>G105</f>
        <v>0</v>
      </c>
      <c r="H104" s="359"/>
      <c r="I104" s="360">
        <f t="shared" si="87"/>
        <v>0</v>
      </c>
      <c r="J104" s="359"/>
      <c r="K104" s="360">
        <f t="shared" si="88"/>
        <v>0</v>
      </c>
      <c r="L104" s="359"/>
      <c r="M104" s="360">
        <f t="shared" si="89"/>
        <v>0</v>
      </c>
      <c r="N104" s="359">
        <f t="shared" ref="N104:N105" si="92">N105</f>
        <v>0</v>
      </c>
      <c r="O104" s="359">
        <f t="shared" ref="O104:O105" si="93">O105</f>
        <v>0</v>
      </c>
      <c r="P104" s="910" t="s">
        <v>350</v>
      </c>
      <c r="Q104" s="899"/>
    </row>
    <row r="105" spans="1:17" hidden="1" x14ac:dyDescent="0.2">
      <c r="A105" s="312" t="s">
        <v>598</v>
      </c>
      <c r="B105" s="299" t="s">
        <v>567</v>
      </c>
      <c r="C105" s="293">
        <v>8</v>
      </c>
      <c r="D105" s="293">
        <v>1</v>
      </c>
      <c r="E105" s="294">
        <v>5222807</v>
      </c>
      <c r="F105" s="836">
        <v>620</v>
      </c>
      <c r="G105" s="317">
        <f>G106</f>
        <v>0</v>
      </c>
      <c r="H105" s="317"/>
      <c r="I105" s="360">
        <f t="shared" si="87"/>
        <v>0</v>
      </c>
      <c r="J105" s="317"/>
      <c r="K105" s="360">
        <f t="shared" si="88"/>
        <v>0</v>
      </c>
      <c r="L105" s="317"/>
      <c r="M105" s="360">
        <f t="shared" si="89"/>
        <v>0</v>
      </c>
      <c r="N105" s="317">
        <f t="shared" si="92"/>
        <v>0</v>
      </c>
      <c r="O105" s="317">
        <f t="shared" si="93"/>
        <v>0</v>
      </c>
      <c r="P105" s="911" t="s">
        <v>350</v>
      </c>
      <c r="Q105" s="896"/>
    </row>
    <row r="106" spans="1:17" hidden="1" x14ac:dyDescent="0.2">
      <c r="A106" s="312" t="s">
        <v>600</v>
      </c>
      <c r="B106" s="299" t="s">
        <v>567</v>
      </c>
      <c r="C106" s="293">
        <v>8</v>
      </c>
      <c r="D106" s="293">
        <v>1</v>
      </c>
      <c r="E106" s="294">
        <v>5222807</v>
      </c>
      <c r="F106" s="836">
        <v>622</v>
      </c>
      <c r="G106" s="317"/>
      <c r="H106" s="317"/>
      <c r="I106" s="360">
        <f t="shared" si="87"/>
        <v>0</v>
      </c>
      <c r="J106" s="317"/>
      <c r="K106" s="360">
        <f t="shared" si="88"/>
        <v>0</v>
      </c>
      <c r="L106" s="317"/>
      <c r="M106" s="360">
        <f t="shared" si="89"/>
        <v>0</v>
      </c>
      <c r="N106" s="317"/>
      <c r="O106" s="317"/>
      <c r="P106" s="911" t="s">
        <v>350</v>
      </c>
      <c r="Q106" s="896"/>
    </row>
    <row r="107" spans="1:17" s="869" customFormat="1" ht="25.5" x14ac:dyDescent="0.2">
      <c r="A107" s="913" t="s">
        <v>748</v>
      </c>
      <c r="B107" s="355" t="s">
        <v>567</v>
      </c>
      <c r="C107" s="362">
        <v>8</v>
      </c>
      <c r="D107" s="362">
        <v>1</v>
      </c>
      <c r="E107" s="363">
        <v>5222811</v>
      </c>
      <c r="F107" s="835"/>
      <c r="G107" s="359">
        <f>G108</f>
        <v>11504.5</v>
      </c>
      <c r="H107" s="359">
        <f>H108</f>
        <v>0</v>
      </c>
      <c r="I107" s="360">
        <f t="shared" ref="I107:I108" si="94">SUM(G107:H107)</f>
        <v>11504.5</v>
      </c>
      <c r="J107" s="359">
        <f>J108</f>
        <v>0</v>
      </c>
      <c r="K107" s="360">
        <f t="shared" ref="K107:K108" si="95">SUM(I107:J107)</f>
        <v>11504.5</v>
      </c>
      <c r="L107" s="359">
        <f>L108</f>
        <v>0</v>
      </c>
      <c r="M107" s="360">
        <f t="shared" ref="M107:M108" si="96">SUM(K107:L107)</f>
        <v>11504.5</v>
      </c>
      <c r="N107" s="359"/>
      <c r="O107" s="359"/>
      <c r="P107" s="910"/>
      <c r="Q107" s="899"/>
    </row>
    <row r="108" spans="1:17" x14ac:dyDescent="0.2">
      <c r="A108" s="839" t="s">
        <v>588</v>
      </c>
      <c r="B108" s="299" t="s">
        <v>567</v>
      </c>
      <c r="C108" s="293">
        <v>8</v>
      </c>
      <c r="D108" s="293">
        <v>1</v>
      </c>
      <c r="E108" s="294">
        <v>5222811</v>
      </c>
      <c r="F108" s="836">
        <v>400</v>
      </c>
      <c r="G108" s="317">
        <f>G109</f>
        <v>11504.5</v>
      </c>
      <c r="H108" s="317">
        <f>H109</f>
        <v>0</v>
      </c>
      <c r="I108" s="318">
        <f t="shared" si="94"/>
        <v>11504.5</v>
      </c>
      <c r="J108" s="317">
        <f>J109</f>
        <v>0</v>
      </c>
      <c r="K108" s="318">
        <f t="shared" si="95"/>
        <v>11504.5</v>
      </c>
      <c r="L108" s="317">
        <f>L109</f>
        <v>0</v>
      </c>
      <c r="M108" s="318">
        <f t="shared" si="96"/>
        <v>11504.5</v>
      </c>
      <c r="N108" s="317"/>
      <c r="O108" s="317"/>
      <c r="P108" s="911"/>
      <c r="Q108" s="896"/>
    </row>
    <row r="109" spans="1:17" ht="38.25" x14ac:dyDescent="0.2">
      <c r="A109" s="839" t="s">
        <v>589</v>
      </c>
      <c r="B109" s="299" t="s">
        <v>567</v>
      </c>
      <c r="C109" s="293">
        <v>8</v>
      </c>
      <c r="D109" s="293">
        <v>1</v>
      </c>
      <c r="E109" s="294">
        <v>5222811</v>
      </c>
      <c r="F109" s="836">
        <v>411</v>
      </c>
      <c r="G109" s="317">
        <v>11504.5</v>
      </c>
      <c r="H109" s="317"/>
      <c r="I109" s="318">
        <f>SUM(G109:H109)</f>
        <v>11504.5</v>
      </c>
      <c r="J109" s="317"/>
      <c r="K109" s="318">
        <f>SUM(I109:J109)</f>
        <v>11504.5</v>
      </c>
      <c r="L109" s="317"/>
      <c r="M109" s="318">
        <f>SUM(K109:L109)</f>
        <v>11504.5</v>
      </c>
      <c r="N109" s="317"/>
      <c r="O109" s="317"/>
      <c r="P109" s="911"/>
      <c r="Q109" s="896"/>
    </row>
    <row r="110" spans="1:17" s="869" customFormat="1" ht="16.5" customHeight="1" x14ac:dyDescent="0.2">
      <c r="A110" s="361" t="s">
        <v>366</v>
      </c>
      <c r="B110" s="355" t="s">
        <v>567</v>
      </c>
      <c r="C110" s="362">
        <v>9</v>
      </c>
      <c r="D110" s="362" t="s">
        <v>358</v>
      </c>
      <c r="E110" s="363" t="s">
        <v>358</v>
      </c>
      <c r="F110" s="835" t="s">
        <v>358</v>
      </c>
      <c r="G110" s="359">
        <f t="shared" ref="G110:M114" si="97">G111</f>
        <v>15932.9</v>
      </c>
      <c r="H110" s="359">
        <f t="shared" si="97"/>
        <v>0</v>
      </c>
      <c r="I110" s="359">
        <f t="shared" si="97"/>
        <v>15932.9</v>
      </c>
      <c r="J110" s="359">
        <f t="shared" si="97"/>
        <v>0</v>
      </c>
      <c r="K110" s="359">
        <f t="shared" si="97"/>
        <v>15932.9</v>
      </c>
      <c r="L110" s="359">
        <f t="shared" si="97"/>
        <v>-1868.2</v>
      </c>
      <c r="M110" s="359">
        <f t="shared" si="97"/>
        <v>14064.699999999999</v>
      </c>
      <c r="N110" s="359">
        <v>0</v>
      </c>
      <c r="O110" s="359">
        <v>0</v>
      </c>
      <c r="P110" s="910"/>
      <c r="Q110" s="899"/>
    </row>
    <row r="111" spans="1:17" s="869" customFormat="1" ht="16.5" customHeight="1" x14ac:dyDescent="0.2">
      <c r="A111" s="361" t="s">
        <v>296</v>
      </c>
      <c r="B111" s="355" t="s">
        <v>567</v>
      </c>
      <c r="C111" s="362">
        <v>9</v>
      </c>
      <c r="D111" s="362">
        <v>9</v>
      </c>
      <c r="E111" s="363" t="s">
        <v>358</v>
      </c>
      <c r="F111" s="835" t="s">
        <v>358</v>
      </c>
      <c r="G111" s="359">
        <f>G112</f>
        <v>15932.9</v>
      </c>
      <c r="H111" s="359">
        <f t="shared" ref="H111:M111" si="98">H112</f>
        <v>0</v>
      </c>
      <c r="I111" s="359">
        <f t="shared" si="98"/>
        <v>15932.9</v>
      </c>
      <c r="J111" s="359">
        <f t="shared" si="98"/>
        <v>0</v>
      </c>
      <c r="K111" s="359">
        <f t="shared" si="98"/>
        <v>15932.9</v>
      </c>
      <c r="L111" s="359">
        <f t="shared" si="98"/>
        <v>-1868.2</v>
      </c>
      <c r="M111" s="359">
        <f t="shared" si="98"/>
        <v>14064.699999999999</v>
      </c>
      <c r="N111" s="359">
        <v>0</v>
      </c>
      <c r="O111" s="359">
        <v>0</v>
      </c>
      <c r="P111" s="910"/>
      <c r="Q111" s="899"/>
    </row>
    <row r="112" spans="1:17" ht="25.5" x14ac:dyDescent="0.2">
      <c r="A112" s="312" t="s">
        <v>610</v>
      </c>
      <c r="B112" s="299" t="s">
        <v>567</v>
      </c>
      <c r="C112" s="293">
        <v>9</v>
      </c>
      <c r="D112" s="293">
        <v>9</v>
      </c>
      <c r="E112" s="294">
        <v>5225800</v>
      </c>
      <c r="F112" s="836" t="s">
        <v>358</v>
      </c>
      <c r="G112" s="317">
        <f t="shared" si="97"/>
        <v>15932.9</v>
      </c>
      <c r="H112" s="317">
        <f t="shared" si="97"/>
        <v>0</v>
      </c>
      <c r="I112" s="317">
        <f t="shared" si="97"/>
        <v>15932.9</v>
      </c>
      <c r="J112" s="317">
        <f t="shared" si="97"/>
        <v>0</v>
      </c>
      <c r="K112" s="317">
        <f t="shared" si="97"/>
        <v>15932.9</v>
      </c>
      <c r="L112" s="317">
        <f t="shared" si="97"/>
        <v>-1868.2</v>
      </c>
      <c r="M112" s="317">
        <f t="shared" si="97"/>
        <v>14064.699999999999</v>
      </c>
      <c r="N112" s="317">
        <v>0</v>
      </c>
      <c r="O112" s="317">
        <v>0</v>
      </c>
      <c r="P112" s="911"/>
      <c r="Q112" s="896"/>
    </row>
    <row r="113" spans="1:17" ht="25.5" x14ac:dyDescent="0.2">
      <c r="A113" s="312" t="s">
        <v>611</v>
      </c>
      <c r="B113" s="299" t="s">
        <v>567</v>
      </c>
      <c r="C113" s="293">
        <v>9</v>
      </c>
      <c r="D113" s="293">
        <v>9</v>
      </c>
      <c r="E113" s="294">
        <v>5225804</v>
      </c>
      <c r="F113" s="836" t="s">
        <v>358</v>
      </c>
      <c r="G113" s="317">
        <f t="shared" si="97"/>
        <v>15932.9</v>
      </c>
      <c r="H113" s="317">
        <f t="shared" si="97"/>
        <v>0</v>
      </c>
      <c r="I113" s="317">
        <f t="shared" si="97"/>
        <v>15932.9</v>
      </c>
      <c r="J113" s="317">
        <f t="shared" si="97"/>
        <v>0</v>
      </c>
      <c r="K113" s="317">
        <f t="shared" si="97"/>
        <v>15932.9</v>
      </c>
      <c r="L113" s="317">
        <f t="shared" si="97"/>
        <v>-1868.2</v>
      </c>
      <c r="M113" s="317">
        <f t="shared" si="97"/>
        <v>14064.699999999999</v>
      </c>
      <c r="N113" s="317">
        <v>0</v>
      </c>
      <c r="O113" s="317">
        <v>0</v>
      </c>
      <c r="P113" s="911"/>
      <c r="Q113" s="896"/>
    </row>
    <row r="114" spans="1:17" x14ac:dyDescent="0.2">
      <c r="A114" s="839" t="s">
        <v>588</v>
      </c>
      <c r="B114" s="299" t="s">
        <v>567</v>
      </c>
      <c r="C114" s="293">
        <v>9</v>
      </c>
      <c r="D114" s="293">
        <v>9</v>
      </c>
      <c r="E114" s="294">
        <v>5225804</v>
      </c>
      <c r="F114" s="836">
        <v>400</v>
      </c>
      <c r="G114" s="317">
        <f t="shared" si="97"/>
        <v>15932.9</v>
      </c>
      <c r="H114" s="317">
        <f t="shared" si="97"/>
        <v>0</v>
      </c>
      <c r="I114" s="317">
        <f t="shared" si="97"/>
        <v>15932.9</v>
      </c>
      <c r="J114" s="317">
        <f t="shared" si="97"/>
        <v>0</v>
      </c>
      <c r="K114" s="317">
        <f t="shared" si="97"/>
        <v>15932.9</v>
      </c>
      <c r="L114" s="317">
        <f t="shared" si="97"/>
        <v>-1868.2</v>
      </c>
      <c r="M114" s="317">
        <f t="shared" si="97"/>
        <v>14064.699999999999</v>
      </c>
      <c r="N114" s="317">
        <v>0</v>
      </c>
      <c r="O114" s="317">
        <v>0</v>
      </c>
      <c r="P114" s="911"/>
      <c r="Q114" s="896"/>
    </row>
    <row r="115" spans="1:17" ht="38.25" x14ac:dyDescent="0.2">
      <c r="A115" s="839" t="s">
        <v>589</v>
      </c>
      <c r="B115" s="299" t="s">
        <v>567</v>
      </c>
      <c r="C115" s="293">
        <v>9</v>
      </c>
      <c r="D115" s="293">
        <v>9</v>
      </c>
      <c r="E115" s="294">
        <v>5225804</v>
      </c>
      <c r="F115" s="836">
        <v>411</v>
      </c>
      <c r="G115" s="317">
        <v>15932.9</v>
      </c>
      <c r="H115" s="317"/>
      <c r="I115" s="318">
        <f>SUM(G115:H115)</f>
        <v>15932.9</v>
      </c>
      <c r="J115" s="317"/>
      <c r="K115" s="318">
        <f>SUM(I115:J115)</f>
        <v>15932.9</v>
      </c>
      <c r="L115" s="317">
        <v>-1868.2</v>
      </c>
      <c r="M115" s="318">
        <f>SUM(K115:L115)</f>
        <v>14064.699999999999</v>
      </c>
      <c r="N115" s="317">
        <v>0</v>
      </c>
      <c r="O115" s="317">
        <v>0</v>
      </c>
      <c r="P115" s="911"/>
      <c r="Q115" s="999" t="s">
        <v>1307</v>
      </c>
    </row>
    <row r="116" spans="1:17" s="869" customFormat="1" x14ac:dyDescent="0.2">
      <c r="A116" s="361" t="s">
        <v>370</v>
      </c>
      <c r="B116" s="355" t="s">
        <v>567</v>
      </c>
      <c r="C116" s="362">
        <v>11</v>
      </c>
      <c r="D116" s="362" t="s">
        <v>358</v>
      </c>
      <c r="E116" s="363" t="s">
        <v>358</v>
      </c>
      <c r="F116" s="835" t="s">
        <v>358</v>
      </c>
      <c r="G116" s="359">
        <f t="shared" ref="G116:O120" si="99">G117</f>
        <v>221853.7</v>
      </c>
      <c r="H116" s="359">
        <f t="shared" si="99"/>
        <v>-12000</v>
      </c>
      <c r="I116" s="360">
        <f t="shared" si="87"/>
        <v>209853.7</v>
      </c>
      <c r="J116" s="359">
        <f t="shared" si="99"/>
        <v>0</v>
      </c>
      <c r="K116" s="360">
        <f t="shared" ref="K116" si="100">I116+J116</f>
        <v>209853.7</v>
      </c>
      <c r="L116" s="359">
        <f t="shared" si="99"/>
        <v>-21222</v>
      </c>
      <c r="M116" s="360">
        <f t="shared" ref="M116" si="101">K116+L116</f>
        <v>188631.7</v>
      </c>
      <c r="N116" s="359">
        <f t="shared" si="99"/>
        <v>78136</v>
      </c>
      <c r="O116" s="359">
        <f t="shared" si="99"/>
        <v>0</v>
      </c>
      <c r="P116" s="910" t="s">
        <v>350</v>
      </c>
      <c r="Q116" s="899"/>
    </row>
    <row r="117" spans="1:17" s="869" customFormat="1" x14ac:dyDescent="0.2">
      <c r="A117" s="361" t="s">
        <v>318</v>
      </c>
      <c r="B117" s="355" t="s">
        <v>567</v>
      </c>
      <c r="C117" s="362">
        <v>11</v>
      </c>
      <c r="D117" s="362">
        <v>2</v>
      </c>
      <c r="E117" s="363" t="s">
        <v>358</v>
      </c>
      <c r="F117" s="835" t="s">
        <v>358</v>
      </c>
      <c r="G117" s="359">
        <f t="shared" si="99"/>
        <v>221853.7</v>
      </c>
      <c r="H117" s="359">
        <f t="shared" si="99"/>
        <v>-12000</v>
      </c>
      <c r="I117" s="360">
        <f t="shared" ref="I117" si="102">SUM(G117:H117)</f>
        <v>209853.7</v>
      </c>
      <c r="J117" s="359">
        <f t="shared" si="99"/>
        <v>0</v>
      </c>
      <c r="K117" s="360">
        <f t="shared" ref="K117" si="103">SUM(I117:J117)</f>
        <v>209853.7</v>
      </c>
      <c r="L117" s="359">
        <f t="shared" si="99"/>
        <v>-21222</v>
      </c>
      <c r="M117" s="360">
        <f t="shared" ref="M117" si="104">SUM(K117:L117)</f>
        <v>188631.7</v>
      </c>
      <c r="N117" s="359">
        <f t="shared" si="99"/>
        <v>78136</v>
      </c>
      <c r="O117" s="359">
        <f t="shared" si="99"/>
        <v>0</v>
      </c>
      <c r="P117" s="910" t="s">
        <v>350</v>
      </c>
      <c r="Q117" s="899"/>
    </row>
    <row r="118" spans="1:17" x14ac:dyDescent="0.2">
      <c r="A118" s="312" t="s">
        <v>585</v>
      </c>
      <c r="B118" s="299" t="s">
        <v>567</v>
      </c>
      <c r="C118" s="293">
        <v>11</v>
      </c>
      <c r="D118" s="293">
        <v>2</v>
      </c>
      <c r="E118" s="294">
        <v>5220000</v>
      </c>
      <c r="F118" s="836" t="s">
        <v>358</v>
      </c>
      <c r="G118" s="317">
        <f t="shared" si="99"/>
        <v>221853.7</v>
      </c>
      <c r="H118" s="317">
        <f t="shared" si="99"/>
        <v>-12000</v>
      </c>
      <c r="I118" s="317">
        <f t="shared" si="99"/>
        <v>209853.7</v>
      </c>
      <c r="J118" s="317">
        <f t="shared" si="99"/>
        <v>0</v>
      </c>
      <c r="K118" s="317">
        <f t="shared" si="99"/>
        <v>209853.7</v>
      </c>
      <c r="L118" s="317">
        <f t="shared" si="99"/>
        <v>-21222</v>
      </c>
      <c r="M118" s="317">
        <f t="shared" si="99"/>
        <v>188631.7</v>
      </c>
      <c r="N118" s="317">
        <f t="shared" si="99"/>
        <v>78136</v>
      </c>
      <c r="O118" s="317">
        <f t="shared" si="99"/>
        <v>0</v>
      </c>
      <c r="P118" s="911" t="s">
        <v>350</v>
      </c>
      <c r="Q118" s="896"/>
    </row>
    <row r="119" spans="1:17" ht="36.75" customHeight="1" x14ac:dyDescent="0.2">
      <c r="A119" s="312" t="s">
        <v>628</v>
      </c>
      <c r="B119" s="299" t="s">
        <v>567</v>
      </c>
      <c r="C119" s="293">
        <v>11</v>
      </c>
      <c r="D119" s="293">
        <v>2</v>
      </c>
      <c r="E119" s="294">
        <v>5223500</v>
      </c>
      <c r="F119" s="836" t="s">
        <v>358</v>
      </c>
      <c r="G119" s="317">
        <f t="shared" si="99"/>
        <v>221853.7</v>
      </c>
      <c r="H119" s="317">
        <f t="shared" si="99"/>
        <v>-12000</v>
      </c>
      <c r="I119" s="317">
        <f t="shared" si="99"/>
        <v>209853.7</v>
      </c>
      <c r="J119" s="317">
        <f t="shared" si="99"/>
        <v>0</v>
      </c>
      <c r="K119" s="317">
        <f t="shared" si="99"/>
        <v>209853.7</v>
      </c>
      <c r="L119" s="317">
        <f t="shared" si="99"/>
        <v>-21222</v>
      </c>
      <c r="M119" s="317">
        <f t="shared" si="99"/>
        <v>188631.7</v>
      </c>
      <c r="N119" s="317">
        <f t="shared" si="99"/>
        <v>78136</v>
      </c>
      <c r="O119" s="317">
        <f t="shared" si="99"/>
        <v>0</v>
      </c>
      <c r="P119" s="911" t="s">
        <v>350</v>
      </c>
      <c r="Q119" s="896"/>
    </row>
    <row r="120" spans="1:17" ht="15.75" customHeight="1" x14ac:dyDescent="0.2">
      <c r="A120" s="839" t="s">
        <v>588</v>
      </c>
      <c r="B120" s="299" t="s">
        <v>567</v>
      </c>
      <c r="C120" s="293">
        <v>11</v>
      </c>
      <c r="D120" s="293">
        <v>2</v>
      </c>
      <c r="E120" s="294">
        <v>5223500</v>
      </c>
      <c r="F120" s="836">
        <v>400</v>
      </c>
      <c r="G120" s="317">
        <f t="shared" si="99"/>
        <v>221853.7</v>
      </c>
      <c r="H120" s="317">
        <f t="shared" si="99"/>
        <v>-12000</v>
      </c>
      <c r="I120" s="317">
        <f t="shared" si="99"/>
        <v>209853.7</v>
      </c>
      <c r="J120" s="317">
        <f t="shared" si="99"/>
        <v>0</v>
      </c>
      <c r="K120" s="317">
        <f t="shared" si="99"/>
        <v>209853.7</v>
      </c>
      <c r="L120" s="317">
        <f t="shared" si="99"/>
        <v>-21222</v>
      </c>
      <c r="M120" s="317">
        <f t="shared" si="99"/>
        <v>188631.7</v>
      </c>
      <c r="N120" s="317">
        <f t="shared" si="99"/>
        <v>78136</v>
      </c>
      <c r="O120" s="317">
        <f t="shared" si="99"/>
        <v>0</v>
      </c>
      <c r="P120" s="911" t="s">
        <v>350</v>
      </c>
      <c r="Q120" s="896"/>
    </row>
    <row r="121" spans="1:17" ht="42.75" customHeight="1" x14ac:dyDescent="0.2">
      <c r="A121" s="839" t="s">
        <v>589</v>
      </c>
      <c r="B121" s="299" t="s">
        <v>567</v>
      </c>
      <c r="C121" s="293">
        <v>11</v>
      </c>
      <c r="D121" s="293">
        <v>2</v>
      </c>
      <c r="E121" s="294">
        <v>5223500</v>
      </c>
      <c r="F121" s="836">
        <v>411</v>
      </c>
      <c r="G121" s="317">
        <v>221853.7</v>
      </c>
      <c r="H121" s="317">
        <v>-12000</v>
      </c>
      <c r="I121" s="318">
        <f>SUM(G121:H121)</f>
        <v>209853.7</v>
      </c>
      <c r="J121" s="317"/>
      <c r="K121" s="318">
        <f>SUM(I121:J121)</f>
        <v>209853.7</v>
      </c>
      <c r="L121" s="317">
        <v>-21222</v>
      </c>
      <c r="M121" s="318">
        <f>SUM(K121:L121)</f>
        <v>188631.7</v>
      </c>
      <c r="N121" s="317">
        <v>78136</v>
      </c>
      <c r="O121" s="317">
        <v>0</v>
      </c>
      <c r="P121" s="911" t="s">
        <v>350</v>
      </c>
      <c r="Q121" s="896"/>
    </row>
    <row r="122" spans="1:17" s="869" customFormat="1" x14ac:dyDescent="0.2">
      <c r="A122" s="361" t="s">
        <v>83</v>
      </c>
      <c r="B122" s="355" t="s">
        <v>631</v>
      </c>
      <c r="C122" s="362"/>
      <c r="D122" s="362"/>
      <c r="E122" s="363"/>
      <c r="F122" s="835"/>
      <c r="G122" s="359">
        <f>SUM(G127+G132+G123+G161+G167+G144)</f>
        <v>405546.4</v>
      </c>
      <c r="H122" s="359">
        <f>SUM(H127+H132+H123+H161+H167)</f>
        <v>275800</v>
      </c>
      <c r="I122" s="360">
        <f>G122+H122</f>
        <v>681346.4</v>
      </c>
      <c r="J122" s="359">
        <f>SUM(J127+J132+J123+J161+J167)</f>
        <v>24712.1</v>
      </c>
      <c r="K122" s="360">
        <f>SUM(K123+K127+K132+K161+K167)</f>
        <v>706058.5</v>
      </c>
      <c r="L122" s="359">
        <f>SUM(L127+L132+L123+L161+L167)</f>
        <v>24981.000000000004</v>
      </c>
      <c r="M122" s="360">
        <f>K122+L122</f>
        <v>731039.5</v>
      </c>
      <c r="N122" s="359">
        <f>SUM(N127+N132+N123+N161+N167)</f>
        <v>12872</v>
      </c>
      <c r="O122" s="359">
        <f>SUM(O127+O132+O123+O161+O167)</f>
        <v>24815.5</v>
      </c>
      <c r="P122" s="910"/>
      <c r="Q122" s="899"/>
    </row>
    <row r="123" spans="1:17" s="869" customFormat="1" ht="25.5" x14ac:dyDescent="0.2">
      <c r="A123" s="309" t="s">
        <v>359</v>
      </c>
      <c r="B123" s="355" t="s">
        <v>631</v>
      </c>
      <c r="C123" s="362">
        <v>3</v>
      </c>
      <c r="D123" s="362"/>
      <c r="E123" s="363"/>
      <c r="F123" s="835"/>
      <c r="G123" s="359">
        <f t="shared" ref="G123:L125" si="105">G124</f>
        <v>11592</v>
      </c>
      <c r="H123" s="359">
        <f t="shared" si="105"/>
        <v>0</v>
      </c>
      <c r="I123" s="360">
        <f t="shared" si="87"/>
        <v>11592</v>
      </c>
      <c r="J123" s="359">
        <f t="shared" si="105"/>
        <v>0</v>
      </c>
      <c r="K123" s="360">
        <f t="shared" ref="K123:K131" si="106">I123+J123</f>
        <v>11592</v>
      </c>
      <c r="L123" s="359">
        <f t="shared" si="105"/>
        <v>0</v>
      </c>
      <c r="M123" s="360">
        <f t="shared" ref="M123:M132" si="107">K123+L123</f>
        <v>11592</v>
      </c>
      <c r="N123" s="360">
        <f t="shared" ref="N123" si="108">H123+I123</f>
        <v>11592</v>
      </c>
      <c r="O123" s="360">
        <f t="shared" ref="O123" si="109">I123+N123</f>
        <v>23184</v>
      </c>
      <c r="P123" s="910"/>
      <c r="Q123" s="899"/>
    </row>
    <row r="124" spans="1:17" s="869" customFormat="1" ht="55.5" customHeight="1" x14ac:dyDescent="0.2">
      <c r="A124" s="972" t="s">
        <v>1296</v>
      </c>
      <c r="B124" s="355" t="s">
        <v>631</v>
      </c>
      <c r="C124" s="362">
        <v>3</v>
      </c>
      <c r="D124" s="362">
        <v>9</v>
      </c>
      <c r="E124" s="363"/>
      <c r="F124" s="835"/>
      <c r="G124" s="359">
        <f t="shared" si="105"/>
        <v>11592</v>
      </c>
      <c r="H124" s="359">
        <f t="shared" si="105"/>
        <v>0</v>
      </c>
      <c r="I124" s="360">
        <f t="shared" si="87"/>
        <v>11592</v>
      </c>
      <c r="J124" s="359">
        <f t="shared" si="105"/>
        <v>0</v>
      </c>
      <c r="K124" s="360">
        <f t="shared" si="106"/>
        <v>11592</v>
      </c>
      <c r="L124" s="359">
        <f t="shared" si="105"/>
        <v>0</v>
      </c>
      <c r="M124" s="360">
        <f t="shared" si="107"/>
        <v>11592</v>
      </c>
      <c r="N124" s="360">
        <f t="shared" ref="N124:N125" si="110">H124+I124</f>
        <v>11592</v>
      </c>
      <c r="O124" s="360">
        <f t="shared" ref="O124:O125" si="111">I124+N124</f>
        <v>23184</v>
      </c>
      <c r="P124" s="910"/>
      <c r="Q124" s="899"/>
    </row>
    <row r="125" spans="1:17" x14ac:dyDescent="0.2">
      <c r="A125" s="312" t="s">
        <v>725</v>
      </c>
      <c r="B125" s="299" t="s">
        <v>631</v>
      </c>
      <c r="C125" s="293">
        <v>3</v>
      </c>
      <c r="D125" s="293">
        <v>9</v>
      </c>
      <c r="E125" s="294">
        <v>5227601</v>
      </c>
      <c r="F125" s="836">
        <v>240</v>
      </c>
      <c r="G125" s="317">
        <f t="shared" si="105"/>
        <v>11592</v>
      </c>
      <c r="H125" s="317">
        <f t="shared" si="105"/>
        <v>0</v>
      </c>
      <c r="I125" s="360">
        <f t="shared" si="87"/>
        <v>11592</v>
      </c>
      <c r="J125" s="317">
        <f t="shared" si="105"/>
        <v>0</v>
      </c>
      <c r="K125" s="360">
        <f t="shared" si="106"/>
        <v>11592</v>
      </c>
      <c r="L125" s="317">
        <f t="shared" si="105"/>
        <v>0</v>
      </c>
      <c r="M125" s="360">
        <f t="shared" si="107"/>
        <v>11592</v>
      </c>
      <c r="N125" s="360">
        <f t="shared" si="110"/>
        <v>11592</v>
      </c>
      <c r="O125" s="360">
        <f t="shared" si="111"/>
        <v>23184</v>
      </c>
      <c r="P125" s="911"/>
      <c r="Q125" s="896"/>
    </row>
    <row r="126" spans="1:17" ht="25.5" x14ac:dyDescent="0.2">
      <c r="A126" s="312" t="s">
        <v>804</v>
      </c>
      <c r="B126" s="299" t="s">
        <v>631</v>
      </c>
      <c r="C126" s="293">
        <v>3</v>
      </c>
      <c r="D126" s="293">
        <v>9</v>
      </c>
      <c r="E126" s="294">
        <v>5227601</v>
      </c>
      <c r="F126" s="836">
        <v>244</v>
      </c>
      <c r="G126" s="317">
        <v>11592</v>
      </c>
      <c r="H126" s="317"/>
      <c r="I126" s="360">
        <f t="shared" si="87"/>
        <v>11592</v>
      </c>
      <c r="J126" s="317"/>
      <c r="K126" s="360">
        <f t="shared" si="106"/>
        <v>11592</v>
      </c>
      <c r="L126" s="317"/>
      <c r="M126" s="360">
        <f t="shared" si="107"/>
        <v>11592</v>
      </c>
      <c r="N126" s="317">
        <v>2280.5</v>
      </c>
      <c r="O126" s="317"/>
      <c r="P126" s="911"/>
      <c r="Q126" s="896"/>
    </row>
    <row r="127" spans="1:17" x14ac:dyDescent="0.2">
      <c r="A127" s="361" t="s">
        <v>360</v>
      </c>
      <c r="B127" s="355" t="s">
        <v>631</v>
      </c>
      <c r="C127" s="362">
        <v>4</v>
      </c>
      <c r="D127" s="362"/>
      <c r="E127" s="363"/>
      <c r="F127" s="835"/>
      <c r="G127" s="359">
        <f t="shared" ref="G127:L130" si="112">SUM(G128)</f>
        <v>0</v>
      </c>
      <c r="H127" s="359">
        <f t="shared" si="112"/>
        <v>0</v>
      </c>
      <c r="I127" s="360">
        <f t="shared" si="87"/>
        <v>0</v>
      </c>
      <c r="J127" s="359">
        <f t="shared" si="112"/>
        <v>0</v>
      </c>
      <c r="K127" s="360">
        <f t="shared" si="106"/>
        <v>0</v>
      </c>
      <c r="L127" s="359">
        <f t="shared" si="112"/>
        <v>0</v>
      </c>
      <c r="M127" s="360">
        <f t="shared" si="107"/>
        <v>0</v>
      </c>
      <c r="N127" s="359">
        <f t="shared" ref="N127:O130" si="113">SUM(N128)</f>
        <v>0</v>
      </c>
      <c r="O127" s="359">
        <f t="shared" si="113"/>
        <v>0</v>
      </c>
      <c r="P127" s="911"/>
      <c r="Q127" s="896"/>
    </row>
    <row r="128" spans="1:17" ht="16.5" customHeight="1" x14ac:dyDescent="0.2">
      <c r="A128" s="361" t="s">
        <v>807</v>
      </c>
      <c r="B128" s="355" t="s">
        <v>631</v>
      </c>
      <c r="C128" s="362">
        <v>4</v>
      </c>
      <c r="D128" s="362">
        <v>12</v>
      </c>
      <c r="E128" s="363"/>
      <c r="F128" s="835"/>
      <c r="G128" s="359">
        <f t="shared" si="112"/>
        <v>0</v>
      </c>
      <c r="H128" s="359">
        <f t="shared" si="112"/>
        <v>0</v>
      </c>
      <c r="I128" s="360">
        <f t="shared" si="87"/>
        <v>0</v>
      </c>
      <c r="J128" s="359">
        <f t="shared" si="112"/>
        <v>0</v>
      </c>
      <c r="K128" s="360">
        <f t="shared" si="106"/>
        <v>0</v>
      </c>
      <c r="L128" s="359">
        <f t="shared" si="112"/>
        <v>0</v>
      </c>
      <c r="M128" s="360">
        <f t="shared" si="107"/>
        <v>0</v>
      </c>
      <c r="N128" s="359">
        <f t="shared" si="113"/>
        <v>0</v>
      </c>
      <c r="O128" s="359">
        <f t="shared" si="113"/>
        <v>0</v>
      </c>
      <c r="P128" s="911"/>
      <c r="Q128" s="896"/>
    </row>
    <row r="129" spans="1:17" ht="38.25" customHeight="1" x14ac:dyDescent="0.2">
      <c r="A129" s="312" t="s">
        <v>1225</v>
      </c>
      <c r="B129" s="299" t="s">
        <v>631</v>
      </c>
      <c r="C129" s="293">
        <v>4</v>
      </c>
      <c r="D129" s="293">
        <v>12</v>
      </c>
      <c r="E129" s="294">
        <v>5226300</v>
      </c>
      <c r="F129" s="836"/>
      <c r="G129" s="317">
        <f t="shared" si="112"/>
        <v>0</v>
      </c>
      <c r="H129" s="317">
        <f t="shared" si="112"/>
        <v>0</v>
      </c>
      <c r="I129" s="360">
        <f t="shared" si="87"/>
        <v>0</v>
      </c>
      <c r="J129" s="317">
        <f t="shared" si="112"/>
        <v>0</v>
      </c>
      <c r="K129" s="360">
        <f t="shared" si="106"/>
        <v>0</v>
      </c>
      <c r="L129" s="317">
        <f t="shared" si="112"/>
        <v>0</v>
      </c>
      <c r="M129" s="360">
        <f t="shared" si="107"/>
        <v>0</v>
      </c>
      <c r="N129" s="317">
        <f t="shared" si="113"/>
        <v>0</v>
      </c>
      <c r="O129" s="317">
        <f t="shared" si="113"/>
        <v>0</v>
      </c>
      <c r="P129" s="911"/>
      <c r="Q129" s="896"/>
    </row>
    <row r="130" spans="1:17" ht="15.75" customHeight="1" x14ac:dyDescent="0.2">
      <c r="A130" s="312" t="s">
        <v>725</v>
      </c>
      <c r="B130" s="299" t="s">
        <v>631</v>
      </c>
      <c r="C130" s="293">
        <v>4</v>
      </c>
      <c r="D130" s="293">
        <v>12</v>
      </c>
      <c r="E130" s="294">
        <v>5226300</v>
      </c>
      <c r="F130" s="836">
        <v>240</v>
      </c>
      <c r="G130" s="317">
        <f t="shared" si="112"/>
        <v>0</v>
      </c>
      <c r="H130" s="317">
        <f t="shared" si="112"/>
        <v>0</v>
      </c>
      <c r="I130" s="360">
        <f t="shared" si="87"/>
        <v>0</v>
      </c>
      <c r="J130" s="317">
        <f t="shared" si="112"/>
        <v>0</v>
      </c>
      <c r="K130" s="360">
        <f t="shared" si="106"/>
        <v>0</v>
      </c>
      <c r="L130" s="317">
        <f t="shared" si="112"/>
        <v>0</v>
      </c>
      <c r="M130" s="360">
        <f t="shared" si="107"/>
        <v>0</v>
      </c>
      <c r="N130" s="317">
        <f t="shared" si="113"/>
        <v>0</v>
      </c>
      <c r="O130" s="317">
        <f t="shared" si="113"/>
        <v>0</v>
      </c>
      <c r="P130" s="911"/>
      <c r="Q130" s="896"/>
    </row>
    <row r="131" spans="1:17" ht="15.75" customHeight="1" x14ac:dyDescent="0.2">
      <c r="A131" s="312" t="s">
        <v>804</v>
      </c>
      <c r="B131" s="299" t="s">
        <v>631</v>
      </c>
      <c r="C131" s="293">
        <v>4</v>
      </c>
      <c r="D131" s="293">
        <v>12</v>
      </c>
      <c r="E131" s="294">
        <v>5226300</v>
      </c>
      <c r="F131" s="836">
        <v>244</v>
      </c>
      <c r="G131" s="317"/>
      <c r="H131" s="317"/>
      <c r="I131" s="360">
        <f t="shared" si="87"/>
        <v>0</v>
      </c>
      <c r="J131" s="317"/>
      <c r="K131" s="360">
        <f t="shared" si="106"/>
        <v>0</v>
      </c>
      <c r="L131" s="317"/>
      <c r="M131" s="360">
        <f t="shared" si="107"/>
        <v>0</v>
      </c>
      <c r="N131" s="317"/>
      <c r="O131" s="317"/>
      <c r="P131" s="911"/>
      <c r="Q131" s="896"/>
    </row>
    <row r="132" spans="1:17" s="869" customFormat="1" ht="18" customHeight="1" x14ac:dyDescent="0.2">
      <c r="A132" s="361" t="s">
        <v>362</v>
      </c>
      <c r="B132" s="355" t="s">
        <v>631</v>
      </c>
      <c r="C132" s="362">
        <v>5</v>
      </c>
      <c r="D132" s="362"/>
      <c r="E132" s="363"/>
      <c r="F132" s="835"/>
      <c r="G132" s="360">
        <f>SUM(G133)</f>
        <v>221799.5</v>
      </c>
      <c r="H132" s="360">
        <f>SUM(H133)</f>
        <v>275800</v>
      </c>
      <c r="I132" s="360">
        <f t="shared" si="87"/>
        <v>497599.5</v>
      </c>
      <c r="J132" s="360">
        <f>SUM(J133)</f>
        <v>24712.1</v>
      </c>
      <c r="K132" s="360">
        <f>SUM(K133)</f>
        <v>691707.6</v>
      </c>
      <c r="L132" s="360">
        <f>SUM(L133)</f>
        <v>26219.800000000003</v>
      </c>
      <c r="M132" s="360">
        <f t="shared" si="107"/>
        <v>717927.4</v>
      </c>
      <c r="N132" s="360">
        <f>SUM(N133)</f>
        <v>0</v>
      </c>
      <c r="O132" s="360">
        <f>SUM(O133)</f>
        <v>0</v>
      </c>
      <c r="P132" s="910"/>
      <c r="Q132" s="899"/>
    </row>
    <row r="133" spans="1:17" s="869" customFormat="1" ht="13.5" customHeight="1" x14ac:dyDescent="0.2">
      <c r="A133" s="361" t="s">
        <v>215</v>
      </c>
      <c r="B133" s="355" t="s">
        <v>631</v>
      </c>
      <c r="C133" s="362">
        <v>5</v>
      </c>
      <c r="D133" s="362">
        <v>1</v>
      </c>
      <c r="E133" s="363" t="s">
        <v>358</v>
      </c>
      <c r="F133" s="835" t="s">
        <v>358</v>
      </c>
      <c r="G133" s="360">
        <f>SUM(G134+G149)</f>
        <v>221799.5</v>
      </c>
      <c r="H133" s="360">
        <f t="shared" ref="H133:O133" si="114">SUM(H134+H144+H149)</f>
        <v>275800</v>
      </c>
      <c r="I133" s="360">
        <f t="shared" si="114"/>
        <v>553739.6</v>
      </c>
      <c r="J133" s="360">
        <f>SUM(J134+J144+J149+J151)</f>
        <v>24712.1</v>
      </c>
      <c r="K133" s="360">
        <f>SUM(K134+K144+K149+K151)</f>
        <v>691707.6</v>
      </c>
      <c r="L133" s="360">
        <f>SUM(L134+L144+L149+L151)</f>
        <v>26219.800000000003</v>
      </c>
      <c r="M133" s="360">
        <f>SUM(M134+M144+M147+M149+M151)</f>
        <v>838898.2</v>
      </c>
      <c r="N133" s="360">
        <f t="shared" si="114"/>
        <v>0</v>
      </c>
      <c r="O133" s="360">
        <f t="shared" si="114"/>
        <v>0</v>
      </c>
      <c r="P133" s="910" t="s">
        <v>350</v>
      </c>
      <c r="Q133" s="899"/>
    </row>
    <row r="134" spans="1:17" s="869" customFormat="1" ht="41.25" hidden="1" customHeight="1" x14ac:dyDescent="0.2">
      <c r="A134" s="361" t="s">
        <v>797</v>
      </c>
      <c r="B134" s="355" t="s">
        <v>631</v>
      </c>
      <c r="C134" s="362">
        <v>5</v>
      </c>
      <c r="D134" s="362">
        <v>1</v>
      </c>
      <c r="E134" s="759" t="s">
        <v>796</v>
      </c>
      <c r="F134" s="835" t="s">
        <v>358</v>
      </c>
      <c r="G134" s="360">
        <f>SUM(G135+G138+G141)</f>
        <v>0</v>
      </c>
      <c r="H134" s="360">
        <f>SUM(H135+H138+H141)</f>
        <v>0</v>
      </c>
      <c r="I134" s="360">
        <f t="shared" si="87"/>
        <v>0</v>
      </c>
      <c r="J134" s="360">
        <f>SUM(J135+J138+J141)</f>
        <v>0</v>
      </c>
      <c r="K134" s="360">
        <f t="shared" ref="K134:K143" si="115">I134+J134</f>
        <v>0</v>
      </c>
      <c r="L134" s="360">
        <f>SUM(L135+L138+L141)</f>
        <v>0</v>
      </c>
      <c r="M134" s="360">
        <f t="shared" ref="M134:M143" si="116">K134+L134</f>
        <v>0</v>
      </c>
      <c r="N134" s="360"/>
      <c r="O134" s="360"/>
      <c r="P134" s="910" t="s">
        <v>350</v>
      </c>
      <c r="Q134" s="899"/>
    </row>
    <row r="135" spans="1:17" s="869" customFormat="1" ht="38.25" hidden="1" x14ac:dyDescent="0.2">
      <c r="A135" s="361" t="s">
        <v>801</v>
      </c>
      <c r="B135" s="355" t="s">
        <v>631</v>
      </c>
      <c r="C135" s="362">
        <v>5</v>
      </c>
      <c r="D135" s="362">
        <v>1</v>
      </c>
      <c r="E135" s="759" t="s">
        <v>799</v>
      </c>
      <c r="F135" s="835"/>
      <c r="G135" s="359">
        <f>G136</f>
        <v>0</v>
      </c>
      <c r="H135" s="359">
        <f>H136</f>
        <v>0</v>
      </c>
      <c r="I135" s="360">
        <f t="shared" si="87"/>
        <v>0</v>
      </c>
      <c r="J135" s="359">
        <f>J136</f>
        <v>0</v>
      </c>
      <c r="K135" s="360">
        <f t="shared" si="115"/>
        <v>0</v>
      </c>
      <c r="L135" s="359">
        <f>L136</f>
        <v>0</v>
      </c>
      <c r="M135" s="360">
        <f t="shared" si="116"/>
        <v>0</v>
      </c>
      <c r="N135" s="359"/>
      <c r="O135" s="359"/>
      <c r="P135" s="910"/>
      <c r="Q135" s="899"/>
    </row>
    <row r="136" spans="1:17" hidden="1" x14ac:dyDescent="0.2">
      <c r="A136" s="312" t="s">
        <v>725</v>
      </c>
      <c r="B136" s="299" t="s">
        <v>631</v>
      </c>
      <c r="C136" s="293">
        <v>5</v>
      </c>
      <c r="D136" s="293">
        <v>1</v>
      </c>
      <c r="E136" s="832" t="s">
        <v>798</v>
      </c>
      <c r="F136" s="836">
        <v>240</v>
      </c>
      <c r="G136" s="317">
        <f>G137</f>
        <v>0</v>
      </c>
      <c r="H136" s="317">
        <f>H137</f>
        <v>0</v>
      </c>
      <c r="I136" s="360">
        <f t="shared" si="87"/>
        <v>0</v>
      </c>
      <c r="J136" s="317">
        <f>J137</f>
        <v>0</v>
      </c>
      <c r="K136" s="360">
        <f t="shared" si="115"/>
        <v>0</v>
      </c>
      <c r="L136" s="317">
        <f>L137</f>
        <v>0</v>
      </c>
      <c r="M136" s="360">
        <f t="shared" si="116"/>
        <v>0</v>
      </c>
      <c r="N136" s="317"/>
      <c r="O136" s="317"/>
      <c r="P136" s="911"/>
      <c r="Q136" s="896"/>
    </row>
    <row r="137" spans="1:17" ht="25.5" hidden="1" x14ac:dyDescent="0.2">
      <c r="A137" s="312" t="s">
        <v>804</v>
      </c>
      <c r="B137" s="299" t="s">
        <v>631</v>
      </c>
      <c r="C137" s="293">
        <v>5</v>
      </c>
      <c r="D137" s="293">
        <v>1</v>
      </c>
      <c r="E137" s="832" t="s">
        <v>798</v>
      </c>
      <c r="F137" s="836">
        <v>244</v>
      </c>
      <c r="G137" s="317"/>
      <c r="H137" s="317"/>
      <c r="I137" s="360">
        <f t="shared" si="87"/>
        <v>0</v>
      </c>
      <c r="J137" s="317"/>
      <c r="K137" s="360">
        <f t="shared" si="115"/>
        <v>0</v>
      </c>
      <c r="L137" s="317"/>
      <c r="M137" s="360">
        <f t="shared" si="116"/>
        <v>0</v>
      </c>
      <c r="N137" s="317"/>
      <c r="O137" s="317"/>
      <c r="P137" s="911"/>
      <c r="Q137" s="896"/>
    </row>
    <row r="138" spans="1:17" s="869" customFormat="1" ht="38.25" hidden="1" x14ac:dyDescent="0.2">
      <c r="A138" s="361" t="s">
        <v>802</v>
      </c>
      <c r="B138" s="355" t="s">
        <v>631</v>
      </c>
      <c r="C138" s="362">
        <v>5</v>
      </c>
      <c r="D138" s="362">
        <v>1</v>
      </c>
      <c r="E138" s="759" t="s">
        <v>800</v>
      </c>
      <c r="F138" s="835" t="s">
        <v>358</v>
      </c>
      <c r="G138" s="359">
        <f>G139</f>
        <v>0</v>
      </c>
      <c r="H138" s="359">
        <f>H139</f>
        <v>0</v>
      </c>
      <c r="I138" s="360">
        <f t="shared" si="87"/>
        <v>0</v>
      </c>
      <c r="J138" s="359">
        <f>J139</f>
        <v>0</v>
      </c>
      <c r="K138" s="360">
        <f t="shared" si="115"/>
        <v>0</v>
      </c>
      <c r="L138" s="359">
        <f>L139</f>
        <v>0</v>
      </c>
      <c r="M138" s="360">
        <f t="shared" si="116"/>
        <v>0</v>
      </c>
      <c r="N138" s="359"/>
      <c r="O138" s="359">
        <v>0</v>
      </c>
      <c r="P138" s="910" t="s">
        <v>350</v>
      </c>
      <c r="Q138" s="899"/>
    </row>
    <row r="139" spans="1:17" hidden="1" x14ac:dyDescent="0.2">
      <c r="A139" s="312" t="s">
        <v>725</v>
      </c>
      <c r="B139" s="299" t="s">
        <v>631</v>
      </c>
      <c r="C139" s="293">
        <v>5</v>
      </c>
      <c r="D139" s="293">
        <v>1</v>
      </c>
      <c r="E139" s="832" t="s">
        <v>803</v>
      </c>
      <c r="F139" s="836">
        <v>240</v>
      </c>
      <c r="G139" s="317">
        <f>G140</f>
        <v>0</v>
      </c>
      <c r="H139" s="317">
        <f>H140</f>
        <v>0</v>
      </c>
      <c r="I139" s="360">
        <f t="shared" si="87"/>
        <v>0</v>
      </c>
      <c r="J139" s="317">
        <f>J140</f>
        <v>0</v>
      </c>
      <c r="K139" s="360">
        <f t="shared" si="115"/>
        <v>0</v>
      </c>
      <c r="L139" s="317">
        <f>L140</f>
        <v>0</v>
      </c>
      <c r="M139" s="360">
        <f t="shared" si="116"/>
        <v>0</v>
      </c>
      <c r="N139" s="460"/>
      <c r="O139" s="317"/>
      <c r="P139" s="911"/>
      <c r="Q139" s="896"/>
    </row>
    <row r="140" spans="1:17" ht="25.5" hidden="1" x14ac:dyDescent="0.2">
      <c r="A140" s="312" t="s">
        <v>804</v>
      </c>
      <c r="B140" s="299" t="s">
        <v>631</v>
      </c>
      <c r="C140" s="293">
        <v>5</v>
      </c>
      <c r="D140" s="293">
        <v>1</v>
      </c>
      <c r="E140" s="832" t="s">
        <v>803</v>
      </c>
      <c r="F140" s="836">
        <v>244</v>
      </c>
      <c r="G140" s="317"/>
      <c r="H140" s="317"/>
      <c r="I140" s="360">
        <f t="shared" si="87"/>
        <v>0</v>
      </c>
      <c r="J140" s="317"/>
      <c r="K140" s="360">
        <f t="shared" si="115"/>
        <v>0</v>
      </c>
      <c r="L140" s="317"/>
      <c r="M140" s="360">
        <f t="shared" si="116"/>
        <v>0</v>
      </c>
      <c r="N140" s="317"/>
      <c r="O140" s="317"/>
      <c r="P140" s="911"/>
      <c r="Q140" s="896"/>
    </row>
    <row r="141" spans="1:17" s="869" customFormat="1" ht="39" hidden="1" customHeight="1" x14ac:dyDescent="0.2">
      <c r="A141" s="361" t="s">
        <v>806</v>
      </c>
      <c r="B141" s="355" t="s">
        <v>631</v>
      </c>
      <c r="C141" s="362">
        <v>5</v>
      </c>
      <c r="D141" s="362">
        <v>1</v>
      </c>
      <c r="E141" s="759" t="s">
        <v>805</v>
      </c>
      <c r="F141" s="835"/>
      <c r="G141" s="359">
        <f>G142</f>
        <v>0</v>
      </c>
      <c r="H141" s="359">
        <f>H142</f>
        <v>0</v>
      </c>
      <c r="I141" s="360">
        <f t="shared" si="87"/>
        <v>0</v>
      </c>
      <c r="J141" s="359">
        <f>J142</f>
        <v>0</v>
      </c>
      <c r="K141" s="360">
        <f t="shared" si="115"/>
        <v>0</v>
      </c>
      <c r="L141" s="359">
        <f>L142</f>
        <v>0</v>
      </c>
      <c r="M141" s="360">
        <f t="shared" si="116"/>
        <v>0</v>
      </c>
      <c r="N141" s="359"/>
      <c r="O141" s="359"/>
      <c r="P141" s="910"/>
      <c r="Q141" s="899"/>
    </row>
    <row r="142" spans="1:17" ht="21" hidden="1" customHeight="1" x14ac:dyDescent="0.2">
      <c r="A142" s="312" t="s">
        <v>725</v>
      </c>
      <c r="B142" s="299" t="s">
        <v>631</v>
      </c>
      <c r="C142" s="293">
        <v>5</v>
      </c>
      <c r="D142" s="293">
        <v>1</v>
      </c>
      <c r="E142" s="832" t="s">
        <v>805</v>
      </c>
      <c r="F142" s="836">
        <v>240</v>
      </c>
      <c r="G142" s="317">
        <f>G143</f>
        <v>0</v>
      </c>
      <c r="H142" s="317">
        <f>H143</f>
        <v>0</v>
      </c>
      <c r="I142" s="360">
        <f t="shared" si="87"/>
        <v>0</v>
      </c>
      <c r="J142" s="317">
        <f>J143</f>
        <v>0</v>
      </c>
      <c r="K142" s="360">
        <f t="shared" si="115"/>
        <v>0</v>
      </c>
      <c r="L142" s="317">
        <f>L143</f>
        <v>0</v>
      </c>
      <c r="M142" s="360">
        <f t="shared" si="116"/>
        <v>0</v>
      </c>
      <c r="N142" s="317"/>
      <c r="O142" s="317"/>
      <c r="P142" s="911"/>
      <c r="Q142" s="896"/>
    </row>
    <row r="143" spans="1:17" ht="18.75" hidden="1" customHeight="1" x14ac:dyDescent="0.2">
      <c r="A143" s="312" t="s">
        <v>804</v>
      </c>
      <c r="B143" s="299" t="s">
        <v>631</v>
      </c>
      <c r="C143" s="293">
        <v>5</v>
      </c>
      <c r="D143" s="293">
        <v>1</v>
      </c>
      <c r="E143" s="832" t="s">
        <v>805</v>
      </c>
      <c r="F143" s="836">
        <v>244</v>
      </c>
      <c r="G143" s="317"/>
      <c r="H143" s="317"/>
      <c r="I143" s="360">
        <f t="shared" si="87"/>
        <v>0</v>
      </c>
      <c r="J143" s="317"/>
      <c r="K143" s="360">
        <f t="shared" si="115"/>
        <v>0</v>
      </c>
      <c r="L143" s="317"/>
      <c r="M143" s="360">
        <f t="shared" si="116"/>
        <v>0</v>
      </c>
      <c r="N143" s="317"/>
      <c r="O143" s="317"/>
      <c r="P143" s="911"/>
      <c r="Q143" s="896"/>
    </row>
    <row r="144" spans="1:17" ht="59.25" customHeight="1" x14ac:dyDescent="0.2">
      <c r="A144" s="312" t="s">
        <v>1274</v>
      </c>
      <c r="B144" s="299" t="s">
        <v>631</v>
      </c>
      <c r="C144" s="293">
        <v>5</v>
      </c>
      <c r="D144" s="293">
        <v>1</v>
      </c>
      <c r="E144" s="832" t="s">
        <v>1275</v>
      </c>
      <c r="F144" s="836"/>
      <c r="G144" s="317">
        <f>G145+G147</f>
        <v>169396</v>
      </c>
      <c r="H144" s="317">
        <f t="shared" ref="H144:M145" si="117">SUM(H145)</f>
        <v>0</v>
      </c>
      <c r="I144" s="317">
        <f t="shared" si="117"/>
        <v>56140.1</v>
      </c>
      <c r="J144" s="317">
        <f t="shared" si="117"/>
        <v>0</v>
      </c>
      <c r="K144" s="317">
        <f>K145+K147</f>
        <v>169396</v>
      </c>
      <c r="L144" s="317">
        <f t="shared" ref="L144:M144" si="118">L145+L147</f>
        <v>26219.800000000003</v>
      </c>
      <c r="M144" s="317">
        <f t="shared" si="118"/>
        <v>195615.8</v>
      </c>
      <c r="N144" s="317">
        <f t="shared" ref="N144:O144" si="119">SUM(N145)</f>
        <v>0</v>
      </c>
      <c r="O144" s="317">
        <f t="shared" si="119"/>
        <v>0</v>
      </c>
      <c r="P144" s="911"/>
      <c r="Q144" s="896"/>
    </row>
    <row r="145" spans="1:17" ht="15" customHeight="1" x14ac:dyDescent="0.2">
      <c r="A145" s="312" t="s">
        <v>725</v>
      </c>
      <c r="B145" s="299" t="s">
        <v>631</v>
      </c>
      <c r="C145" s="293">
        <v>5</v>
      </c>
      <c r="D145" s="293">
        <v>1</v>
      </c>
      <c r="E145" s="832" t="s">
        <v>1275</v>
      </c>
      <c r="F145" s="836">
        <v>240</v>
      </c>
      <c r="G145" s="317">
        <f>G146</f>
        <v>56140.1</v>
      </c>
      <c r="H145" s="317">
        <f t="shared" si="117"/>
        <v>0</v>
      </c>
      <c r="I145" s="318">
        <f t="shared" si="117"/>
        <v>56140.1</v>
      </c>
      <c r="J145" s="317">
        <f t="shared" si="117"/>
        <v>0</v>
      </c>
      <c r="K145" s="318">
        <f t="shared" si="117"/>
        <v>56140.1</v>
      </c>
      <c r="L145" s="317">
        <f t="shared" si="117"/>
        <v>18504.900000000001</v>
      </c>
      <c r="M145" s="318">
        <f t="shared" si="117"/>
        <v>74645</v>
      </c>
      <c r="N145" s="360">
        <f t="shared" ref="N145:O145" si="120">SUM(N146)</f>
        <v>0</v>
      </c>
      <c r="O145" s="360">
        <f t="shared" si="120"/>
        <v>0</v>
      </c>
      <c r="P145" s="911"/>
      <c r="Q145" s="896"/>
    </row>
    <row r="146" spans="1:17" ht="15.75" customHeight="1" x14ac:dyDescent="0.2">
      <c r="A146" s="312" t="s">
        <v>804</v>
      </c>
      <c r="B146" s="299" t="s">
        <v>631</v>
      </c>
      <c r="C146" s="293">
        <v>5</v>
      </c>
      <c r="D146" s="293">
        <v>1</v>
      </c>
      <c r="E146" s="832" t="s">
        <v>1275</v>
      </c>
      <c r="F146" s="836">
        <v>244</v>
      </c>
      <c r="G146" s="317">
        <v>56140.1</v>
      </c>
      <c r="H146" s="317"/>
      <c r="I146" s="318">
        <f>SUM(G146:H146)</f>
        <v>56140.1</v>
      </c>
      <c r="J146" s="317"/>
      <c r="K146" s="318">
        <f>SUM(I146:J146)</f>
        <v>56140.1</v>
      </c>
      <c r="L146" s="317">
        <v>18504.900000000001</v>
      </c>
      <c r="M146" s="318">
        <f>SUM(K146:L146)</f>
        <v>74645</v>
      </c>
      <c r="N146" s="317"/>
      <c r="O146" s="317"/>
      <c r="P146" s="911"/>
      <c r="Q146" s="896"/>
    </row>
    <row r="147" spans="1:17" ht="25.5" customHeight="1" x14ac:dyDescent="0.2">
      <c r="A147" s="312" t="s">
        <v>612</v>
      </c>
      <c r="B147" s="299" t="s">
        <v>631</v>
      </c>
      <c r="C147" s="293">
        <v>5</v>
      </c>
      <c r="D147" s="293">
        <v>1</v>
      </c>
      <c r="E147" s="832" t="s">
        <v>1275</v>
      </c>
      <c r="F147" s="836">
        <v>320</v>
      </c>
      <c r="G147" s="317">
        <f>G148</f>
        <v>113255.9</v>
      </c>
      <c r="H147" s="317">
        <f t="shared" ref="H147:M147" si="121">H148</f>
        <v>0</v>
      </c>
      <c r="I147" s="317">
        <f t="shared" si="121"/>
        <v>113255.9</v>
      </c>
      <c r="J147" s="317">
        <f t="shared" si="121"/>
        <v>0</v>
      </c>
      <c r="K147" s="317">
        <f t="shared" si="121"/>
        <v>113255.9</v>
      </c>
      <c r="L147" s="317">
        <f t="shared" si="121"/>
        <v>7714.9</v>
      </c>
      <c r="M147" s="317">
        <f t="shared" si="121"/>
        <v>120970.79999999999</v>
      </c>
      <c r="N147" s="317"/>
      <c r="O147" s="317"/>
      <c r="P147" s="911"/>
      <c r="Q147" s="896"/>
    </row>
    <row r="148" spans="1:17" ht="15.75" customHeight="1" x14ac:dyDescent="0.2">
      <c r="A148" s="919" t="s">
        <v>634</v>
      </c>
      <c r="B148" s="299" t="s">
        <v>631</v>
      </c>
      <c r="C148" s="293">
        <v>5</v>
      </c>
      <c r="D148" s="293">
        <v>1</v>
      </c>
      <c r="E148" s="832" t="s">
        <v>1275</v>
      </c>
      <c r="F148" s="836">
        <v>322</v>
      </c>
      <c r="G148" s="317">
        <v>113255.9</v>
      </c>
      <c r="H148" s="317"/>
      <c r="I148" s="317">
        <f>G148+H148</f>
        <v>113255.9</v>
      </c>
      <c r="J148" s="317"/>
      <c r="K148" s="317">
        <f>I148+J148</f>
        <v>113255.9</v>
      </c>
      <c r="L148" s="317">
        <v>7714.9</v>
      </c>
      <c r="M148" s="317">
        <f>K148+L148</f>
        <v>120970.79999999999</v>
      </c>
      <c r="N148" s="317"/>
      <c r="O148" s="317"/>
      <c r="P148" s="911"/>
      <c r="Q148" s="896"/>
    </row>
    <row r="149" spans="1:17" ht="64.5" customHeight="1" x14ac:dyDescent="0.2">
      <c r="A149" s="886" t="s">
        <v>891</v>
      </c>
      <c r="B149" s="299" t="s">
        <v>631</v>
      </c>
      <c r="C149" s="293">
        <v>5</v>
      </c>
      <c r="D149" s="293">
        <v>1</v>
      </c>
      <c r="E149" s="832" t="s">
        <v>890</v>
      </c>
      <c r="F149" s="836"/>
      <c r="G149" s="317">
        <f>SUM(G150)</f>
        <v>221799.5</v>
      </c>
      <c r="H149" s="317">
        <f>SUM(H150)</f>
        <v>275800</v>
      </c>
      <c r="I149" s="318">
        <f>SUM(G149:H149)</f>
        <v>497599.5</v>
      </c>
      <c r="J149" s="317">
        <f>SUM(J150)</f>
        <v>0</v>
      </c>
      <c r="K149" s="318">
        <f>SUM(I149:J149)</f>
        <v>497599.5</v>
      </c>
      <c r="L149" s="317">
        <f>SUM(L150)</f>
        <v>0</v>
      </c>
      <c r="M149" s="318">
        <f>SUM(K149:L149)</f>
        <v>497599.5</v>
      </c>
      <c r="N149" s="317">
        <f>SUM(N150)</f>
        <v>0</v>
      </c>
      <c r="O149" s="317">
        <f>SUM(O150)</f>
        <v>0</v>
      </c>
      <c r="P149" s="911"/>
      <c r="Q149" s="896"/>
    </row>
    <row r="150" spans="1:17" ht="24.75" customHeight="1" x14ac:dyDescent="0.2">
      <c r="A150" s="312" t="s">
        <v>1300</v>
      </c>
      <c r="B150" s="299" t="s">
        <v>631</v>
      </c>
      <c r="C150" s="293">
        <v>5</v>
      </c>
      <c r="D150" s="293">
        <v>1</v>
      </c>
      <c r="E150" s="832" t="s">
        <v>890</v>
      </c>
      <c r="F150" s="836">
        <v>441</v>
      </c>
      <c r="G150" s="318">
        <v>221799.5</v>
      </c>
      <c r="H150" s="318">
        <v>275800</v>
      </c>
      <c r="I150" s="318">
        <f>SUM(G150:H150)</f>
        <v>497599.5</v>
      </c>
      <c r="J150" s="318"/>
      <c r="K150" s="318">
        <f>SUM(I150:J150)</f>
        <v>497599.5</v>
      </c>
      <c r="L150" s="318"/>
      <c r="M150" s="318">
        <f>SUM(K150:L150)</f>
        <v>497599.5</v>
      </c>
      <c r="N150" s="317">
        <v>0</v>
      </c>
      <c r="O150" s="317">
        <v>0</v>
      </c>
      <c r="P150" s="911"/>
      <c r="Q150" s="896"/>
    </row>
    <row r="151" spans="1:17" s="990" customFormat="1" ht="41.25" customHeight="1" x14ac:dyDescent="0.2">
      <c r="A151" s="361" t="s">
        <v>797</v>
      </c>
      <c r="B151" s="357" t="s">
        <v>631</v>
      </c>
      <c r="C151" s="362">
        <v>5</v>
      </c>
      <c r="D151" s="362">
        <v>1</v>
      </c>
      <c r="E151" s="991" t="s">
        <v>796</v>
      </c>
      <c r="F151" s="987" t="s">
        <v>358</v>
      </c>
      <c r="G151" s="988">
        <f>SUM(G152+G155+G158)</f>
        <v>31770.6</v>
      </c>
      <c r="H151" s="988">
        <f>SUM(H152+H155+H158)</f>
        <v>0</v>
      </c>
      <c r="I151" s="989"/>
      <c r="J151" s="359">
        <f>SUM(J152+J155+J158)</f>
        <v>24712.1</v>
      </c>
      <c r="K151" s="359">
        <f>SUM(K152+K155+K158)</f>
        <v>24712.1</v>
      </c>
      <c r="L151" s="359">
        <f>SUM(L152+L155+L158)</f>
        <v>0</v>
      </c>
      <c r="M151" s="359">
        <f>SUM(M152+M155+M158)</f>
        <v>24712.1</v>
      </c>
      <c r="N151" s="359">
        <v>0</v>
      </c>
      <c r="O151" s="359">
        <f t="shared" ref="O151" si="122">SUM(O152+O155+O158)</f>
        <v>0</v>
      </c>
    </row>
    <row r="152" spans="1:17" s="990" customFormat="1" ht="25.5" x14ac:dyDescent="0.2">
      <c r="A152" s="304" t="s">
        <v>1301</v>
      </c>
      <c r="B152" s="300" t="s">
        <v>631</v>
      </c>
      <c r="C152" s="293">
        <v>5</v>
      </c>
      <c r="D152" s="293">
        <v>1</v>
      </c>
      <c r="E152" s="992" t="s">
        <v>799</v>
      </c>
      <c r="F152" s="993"/>
      <c r="G152" s="317">
        <f>G153</f>
        <v>10914</v>
      </c>
      <c r="H152" s="317">
        <f>H153</f>
        <v>0</v>
      </c>
      <c r="I152" s="317">
        <f>SUM(I153)</f>
        <v>0</v>
      </c>
      <c r="J152" s="317">
        <f>SUM(J153)</f>
        <v>3778.1</v>
      </c>
      <c r="K152" s="317">
        <f>SUM(K153)</f>
        <v>3778.1</v>
      </c>
      <c r="L152" s="317">
        <f>SUM(L153)</f>
        <v>0</v>
      </c>
      <c r="M152" s="317">
        <f>SUM(M153)</f>
        <v>3778.1</v>
      </c>
      <c r="N152" s="359">
        <f t="shared" ref="N152:O152" si="123">SUM(N153)</f>
        <v>0</v>
      </c>
      <c r="O152" s="359">
        <f t="shared" si="123"/>
        <v>0</v>
      </c>
    </row>
    <row r="153" spans="1:17" s="288" customFormat="1" ht="25.5" x14ac:dyDescent="0.2">
      <c r="A153" s="312" t="s">
        <v>1299</v>
      </c>
      <c r="B153" s="300" t="s">
        <v>631</v>
      </c>
      <c r="C153" s="293">
        <v>5</v>
      </c>
      <c r="D153" s="293">
        <v>1</v>
      </c>
      <c r="E153" s="992" t="s">
        <v>798</v>
      </c>
      <c r="F153" s="993">
        <v>440</v>
      </c>
      <c r="G153" s="317">
        <f>G154</f>
        <v>10914</v>
      </c>
      <c r="H153" s="994"/>
      <c r="I153" s="995"/>
      <c r="J153" s="317">
        <f>SUM(J154)</f>
        <v>3778.1</v>
      </c>
      <c r="K153" s="317">
        <f>SUM(K154)</f>
        <v>3778.1</v>
      </c>
      <c r="L153" s="317">
        <f>SUM(L154)</f>
        <v>0</v>
      </c>
      <c r="M153" s="317">
        <f>SUM(M154)</f>
        <v>3778.1</v>
      </c>
      <c r="N153" s="996"/>
      <c r="O153" s="996"/>
    </row>
    <row r="154" spans="1:17" s="288" customFormat="1" ht="25.5" x14ac:dyDescent="0.2">
      <c r="A154" s="312" t="s">
        <v>1300</v>
      </c>
      <c r="B154" s="300" t="s">
        <v>631</v>
      </c>
      <c r="C154" s="293">
        <v>5</v>
      </c>
      <c r="D154" s="293">
        <v>1</v>
      </c>
      <c r="E154" s="992" t="s">
        <v>798</v>
      </c>
      <c r="F154" s="993">
        <v>441</v>
      </c>
      <c r="G154" s="317">
        <v>10914</v>
      </c>
      <c r="H154" s="994"/>
      <c r="I154" s="995"/>
      <c r="J154" s="317">
        <v>3778.1</v>
      </c>
      <c r="K154" s="317">
        <f>SUM(I154:J154)</f>
        <v>3778.1</v>
      </c>
      <c r="L154" s="317"/>
      <c r="M154" s="317">
        <f>SUM(K154:L154)</f>
        <v>3778.1</v>
      </c>
      <c r="N154" s="996"/>
      <c r="O154" s="996"/>
    </row>
    <row r="155" spans="1:17" s="990" customFormat="1" ht="51" x14ac:dyDescent="0.2">
      <c r="A155" s="356" t="s">
        <v>1302</v>
      </c>
      <c r="B155" s="357" t="s">
        <v>631</v>
      </c>
      <c r="C155" s="362">
        <v>5</v>
      </c>
      <c r="D155" s="362">
        <v>1</v>
      </c>
      <c r="E155" s="991" t="s">
        <v>800</v>
      </c>
      <c r="F155" s="987" t="s">
        <v>358</v>
      </c>
      <c r="G155" s="359">
        <f>G156</f>
        <v>10914</v>
      </c>
      <c r="H155" s="359">
        <f>SUM(H156+H158)</f>
        <v>0</v>
      </c>
      <c r="I155" s="359">
        <f>SUM(I156)</f>
        <v>0</v>
      </c>
      <c r="J155" s="359">
        <f>SUM(J156)</f>
        <v>8815.5</v>
      </c>
      <c r="K155" s="359">
        <f>SUM(K156)</f>
        <v>8815.5</v>
      </c>
      <c r="L155" s="359">
        <f>SUM(L156)</f>
        <v>0</v>
      </c>
      <c r="M155" s="359">
        <f>SUM(M156)</f>
        <v>8815.5</v>
      </c>
      <c r="N155" s="359">
        <f t="shared" ref="N155:O155" si="124">SUM(N156)</f>
        <v>0</v>
      </c>
      <c r="O155" s="359">
        <f t="shared" si="124"/>
        <v>0</v>
      </c>
    </row>
    <row r="156" spans="1:17" s="288" customFormat="1" ht="25.5" x14ac:dyDescent="0.2">
      <c r="A156" s="312" t="s">
        <v>1299</v>
      </c>
      <c r="B156" s="300" t="s">
        <v>631</v>
      </c>
      <c r="C156" s="293">
        <v>5</v>
      </c>
      <c r="D156" s="293">
        <v>1</v>
      </c>
      <c r="E156" s="992" t="s">
        <v>803</v>
      </c>
      <c r="F156" s="993">
        <v>440</v>
      </c>
      <c r="G156" s="317">
        <v>10914</v>
      </c>
      <c r="H156" s="994">
        <f>SUM(H157)</f>
        <v>0</v>
      </c>
      <c r="I156" s="995"/>
      <c r="J156" s="317">
        <f>SUM(J157)</f>
        <v>8815.5</v>
      </c>
      <c r="K156" s="317">
        <f>SUM(K157)</f>
        <v>8815.5</v>
      </c>
      <c r="L156" s="317">
        <f>SUM(L157)</f>
        <v>0</v>
      </c>
      <c r="M156" s="317">
        <f>SUM(M157)</f>
        <v>8815.5</v>
      </c>
      <c r="N156" s="996"/>
      <c r="O156" s="996"/>
    </row>
    <row r="157" spans="1:17" s="288" customFormat="1" ht="25.5" x14ac:dyDescent="0.2">
      <c r="A157" s="312" t="s">
        <v>1300</v>
      </c>
      <c r="B157" s="300" t="s">
        <v>631</v>
      </c>
      <c r="C157" s="293">
        <v>5</v>
      </c>
      <c r="D157" s="293">
        <v>1</v>
      </c>
      <c r="E157" s="992" t="s">
        <v>803</v>
      </c>
      <c r="F157" s="993">
        <v>441</v>
      </c>
      <c r="G157" s="317">
        <v>10914</v>
      </c>
      <c r="H157" s="994"/>
      <c r="I157" s="995"/>
      <c r="J157" s="317">
        <v>8815.5</v>
      </c>
      <c r="K157" s="317">
        <f>SUM(I157:J157)</f>
        <v>8815.5</v>
      </c>
      <c r="L157" s="317"/>
      <c r="M157" s="317">
        <f>SUM(K157:L157)</f>
        <v>8815.5</v>
      </c>
      <c r="N157" s="996"/>
      <c r="O157" s="996"/>
    </row>
    <row r="158" spans="1:17" s="990" customFormat="1" ht="39" customHeight="1" x14ac:dyDescent="0.2">
      <c r="A158" s="356" t="s">
        <v>806</v>
      </c>
      <c r="B158" s="357" t="s">
        <v>631</v>
      </c>
      <c r="C158" s="362">
        <v>5</v>
      </c>
      <c r="D158" s="362">
        <v>1</v>
      </c>
      <c r="E158" s="991" t="s">
        <v>805</v>
      </c>
      <c r="F158" s="987"/>
      <c r="G158" s="359">
        <f>G159</f>
        <v>9942.6</v>
      </c>
      <c r="H158" s="359">
        <f t="shared" ref="H158" si="125">H159</f>
        <v>0</v>
      </c>
      <c r="I158" s="359">
        <f>SUM(I159)</f>
        <v>0</v>
      </c>
      <c r="J158" s="359">
        <f>SUM(J159)</f>
        <v>12118.5</v>
      </c>
      <c r="K158" s="359">
        <f>SUM(K159)</f>
        <v>12118.5</v>
      </c>
      <c r="L158" s="359">
        <f>SUM(L159)</f>
        <v>0</v>
      </c>
      <c r="M158" s="359">
        <f>SUM(M159)</f>
        <v>12118.5</v>
      </c>
      <c r="N158" s="359">
        <f t="shared" ref="N158:O158" si="126">SUM(N159)</f>
        <v>0</v>
      </c>
      <c r="O158" s="359">
        <f t="shared" si="126"/>
        <v>0</v>
      </c>
    </row>
    <row r="159" spans="1:17" s="288" customFormat="1" ht="21" customHeight="1" x14ac:dyDescent="0.2">
      <c r="A159" s="312" t="s">
        <v>1299</v>
      </c>
      <c r="B159" s="300" t="s">
        <v>631</v>
      </c>
      <c r="C159" s="293">
        <v>5</v>
      </c>
      <c r="D159" s="293">
        <v>1</v>
      </c>
      <c r="E159" s="992" t="s">
        <v>805</v>
      </c>
      <c r="F159" s="993">
        <v>440</v>
      </c>
      <c r="G159" s="317">
        <f>G160</f>
        <v>9942.6</v>
      </c>
      <c r="H159" s="994"/>
      <c r="I159" s="995"/>
      <c r="J159" s="317">
        <f>SUM(J160)</f>
        <v>12118.5</v>
      </c>
      <c r="K159" s="317">
        <f>SUM(K160)</f>
        <v>12118.5</v>
      </c>
      <c r="L159" s="317">
        <f>SUM(L160)</f>
        <v>0</v>
      </c>
      <c r="M159" s="317">
        <f>SUM(M160)</f>
        <v>12118.5</v>
      </c>
      <c r="N159" s="996"/>
      <c r="O159" s="996"/>
    </row>
    <row r="160" spans="1:17" s="288" customFormat="1" ht="27.75" customHeight="1" x14ac:dyDescent="0.2">
      <c r="A160" s="312" t="s">
        <v>1300</v>
      </c>
      <c r="B160" s="300" t="s">
        <v>631</v>
      </c>
      <c r="C160" s="293">
        <v>5</v>
      </c>
      <c r="D160" s="293">
        <v>1</v>
      </c>
      <c r="E160" s="992" t="s">
        <v>805</v>
      </c>
      <c r="F160" s="993">
        <v>441</v>
      </c>
      <c r="G160" s="317">
        <v>9942.6</v>
      </c>
      <c r="H160" s="994"/>
      <c r="I160" s="995"/>
      <c r="J160" s="317">
        <v>12118.5</v>
      </c>
      <c r="K160" s="317">
        <f>SUM(I160:J160)</f>
        <v>12118.5</v>
      </c>
      <c r="L160" s="317"/>
      <c r="M160" s="317">
        <f>SUM(K160:L160)</f>
        <v>12118.5</v>
      </c>
      <c r="N160" s="996"/>
      <c r="O160" s="996"/>
    </row>
    <row r="161" spans="1:17" s="869" customFormat="1" ht="18.75" customHeight="1" x14ac:dyDescent="0.2">
      <c r="A161" s="361" t="s">
        <v>364</v>
      </c>
      <c r="B161" s="355" t="s">
        <v>631</v>
      </c>
      <c r="C161" s="362">
        <v>7</v>
      </c>
      <c r="D161" s="362">
        <v>9</v>
      </c>
      <c r="E161" s="759"/>
      <c r="F161" s="835"/>
      <c r="G161" s="360">
        <f>SUM(G162)</f>
        <v>800</v>
      </c>
      <c r="H161" s="360">
        <f>SUM(H162)</f>
        <v>0</v>
      </c>
      <c r="I161" s="360">
        <f t="shared" si="87"/>
        <v>800</v>
      </c>
      <c r="J161" s="360">
        <f>SUM(J162)</f>
        <v>0</v>
      </c>
      <c r="K161" s="360">
        <f t="shared" ref="K161:K212" si="127">I161+J161</f>
        <v>800</v>
      </c>
      <c r="L161" s="360">
        <f>SUM(L162)</f>
        <v>0</v>
      </c>
      <c r="M161" s="360">
        <f t="shared" ref="M161:M212" si="128">K161+L161</f>
        <v>800</v>
      </c>
      <c r="N161" s="360">
        <v>0</v>
      </c>
      <c r="O161" s="360">
        <v>0</v>
      </c>
      <c r="P161" s="910"/>
      <c r="Q161" s="899"/>
    </row>
    <row r="162" spans="1:17" s="869" customFormat="1" ht="31.5" customHeight="1" x14ac:dyDescent="0.2">
      <c r="A162" s="361" t="s">
        <v>1267</v>
      </c>
      <c r="B162" s="299" t="s">
        <v>631</v>
      </c>
      <c r="C162" s="293">
        <v>7</v>
      </c>
      <c r="D162" s="293">
        <v>9</v>
      </c>
      <c r="E162" s="832" t="s">
        <v>1268</v>
      </c>
      <c r="F162" s="835"/>
      <c r="G162" s="318">
        <f>SUM(G163+G165)</f>
        <v>800</v>
      </c>
      <c r="H162" s="318">
        <f>SUM(H163+H165)</f>
        <v>0</v>
      </c>
      <c r="I162" s="318">
        <f t="shared" si="87"/>
        <v>800</v>
      </c>
      <c r="J162" s="318">
        <f>SUM(J163+J165)</f>
        <v>0</v>
      </c>
      <c r="K162" s="318">
        <f t="shared" si="127"/>
        <v>800</v>
      </c>
      <c r="L162" s="318">
        <f>SUM(L163+L165)</f>
        <v>0</v>
      </c>
      <c r="M162" s="318">
        <f t="shared" si="128"/>
        <v>800</v>
      </c>
      <c r="N162" s="359"/>
      <c r="O162" s="359"/>
      <c r="P162" s="910"/>
      <c r="Q162" s="899"/>
    </row>
    <row r="163" spans="1:17" ht="37.5" hidden="1" customHeight="1" x14ac:dyDescent="0.2">
      <c r="A163" s="312" t="s">
        <v>1256</v>
      </c>
      <c r="B163" s="299" t="s">
        <v>631</v>
      </c>
      <c r="C163" s="293">
        <v>7</v>
      </c>
      <c r="D163" s="293">
        <v>9</v>
      </c>
      <c r="E163" s="832" t="s">
        <v>1254</v>
      </c>
      <c r="F163" s="836"/>
      <c r="G163" s="318">
        <f>SUM(G164)</f>
        <v>0</v>
      </c>
      <c r="H163" s="318">
        <f>SUM(H164)</f>
        <v>0</v>
      </c>
      <c r="I163" s="318">
        <f t="shared" si="87"/>
        <v>0</v>
      </c>
      <c r="J163" s="318">
        <f>SUM(J164)</f>
        <v>0</v>
      </c>
      <c r="K163" s="318">
        <f t="shared" si="127"/>
        <v>0</v>
      </c>
      <c r="L163" s="318">
        <f>SUM(L164)</f>
        <v>0</v>
      </c>
      <c r="M163" s="318">
        <f t="shared" si="128"/>
        <v>0</v>
      </c>
      <c r="N163" s="317"/>
      <c r="O163" s="317"/>
      <c r="P163" s="911"/>
      <c r="Q163" s="896"/>
    </row>
    <row r="164" spans="1:17" ht="30.75" hidden="1" customHeight="1" x14ac:dyDescent="0.2">
      <c r="A164" s="312" t="s">
        <v>1241</v>
      </c>
      <c r="B164" s="299" t="s">
        <v>631</v>
      </c>
      <c r="C164" s="293">
        <v>7</v>
      </c>
      <c r="D164" s="293">
        <v>9</v>
      </c>
      <c r="E164" s="832" t="s">
        <v>1254</v>
      </c>
      <c r="F164" s="836">
        <v>321</v>
      </c>
      <c r="G164" s="318"/>
      <c r="H164" s="318"/>
      <c r="I164" s="318">
        <f t="shared" si="87"/>
        <v>0</v>
      </c>
      <c r="J164" s="318"/>
      <c r="K164" s="318">
        <f t="shared" si="127"/>
        <v>0</v>
      </c>
      <c r="L164" s="318"/>
      <c r="M164" s="318">
        <f t="shared" si="128"/>
        <v>0</v>
      </c>
      <c r="N164" s="317"/>
      <c r="O164" s="317"/>
      <c r="P164" s="911"/>
      <c r="Q164" s="896"/>
    </row>
    <row r="165" spans="1:17" ht="42.75" customHeight="1" x14ac:dyDescent="0.2">
      <c r="A165" s="312" t="s">
        <v>1255</v>
      </c>
      <c r="B165" s="299" t="s">
        <v>631</v>
      </c>
      <c r="C165" s="293">
        <v>7</v>
      </c>
      <c r="D165" s="293">
        <v>9</v>
      </c>
      <c r="E165" s="832" t="s">
        <v>1257</v>
      </c>
      <c r="F165" s="836"/>
      <c r="G165" s="318">
        <f>SUM(G166)</f>
        <v>800</v>
      </c>
      <c r="H165" s="318">
        <f>SUM(H166)</f>
        <v>0</v>
      </c>
      <c r="I165" s="318">
        <f t="shared" si="87"/>
        <v>800</v>
      </c>
      <c r="J165" s="318">
        <f>SUM(J166)</f>
        <v>0</v>
      </c>
      <c r="K165" s="318">
        <f t="shared" si="127"/>
        <v>800</v>
      </c>
      <c r="L165" s="318">
        <f>SUM(L166)</f>
        <v>0</v>
      </c>
      <c r="M165" s="318">
        <f t="shared" si="128"/>
        <v>800</v>
      </c>
      <c r="N165" s="317"/>
      <c r="O165" s="317"/>
      <c r="P165" s="911"/>
      <c r="Q165" s="896"/>
    </row>
    <row r="166" spans="1:17" ht="30.75" customHeight="1" x14ac:dyDescent="0.2">
      <c r="A166" s="312" t="s">
        <v>1241</v>
      </c>
      <c r="B166" s="299" t="s">
        <v>631</v>
      </c>
      <c r="C166" s="293">
        <v>7</v>
      </c>
      <c r="D166" s="293">
        <v>9</v>
      </c>
      <c r="E166" s="832" t="s">
        <v>1257</v>
      </c>
      <c r="F166" s="836">
        <v>321</v>
      </c>
      <c r="G166" s="318">
        <v>800</v>
      </c>
      <c r="H166" s="318"/>
      <c r="I166" s="318">
        <f t="shared" si="87"/>
        <v>800</v>
      </c>
      <c r="J166" s="318"/>
      <c r="K166" s="318">
        <f t="shared" si="127"/>
        <v>800</v>
      </c>
      <c r="L166" s="318"/>
      <c r="M166" s="318">
        <f t="shared" si="128"/>
        <v>800</v>
      </c>
      <c r="N166" s="317"/>
      <c r="O166" s="317"/>
      <c r="P166" s="911"/>
      <c r="Q166" s="896"/>
    </row>
    <row r="167" spans="1:17" ht="19.5" customHeight="1" x14ac:dyDescent="0.2">
      <c r="A167" s="309" t="s">
        <v>367</v>
      </c>
      <c r="B167" s="355" t="s">
        <v>631</v>
      </c>
      <c r="C167" s="914" t="s">
        <v>208</v>
      </c>
      <c r="D167" s="915"/>
      <c r="E167" s="915"/>
      <c r="F167" s="835"/>
      <c r="G167" s="360">
        <f>SUM(G168)</f>
        <v>1958.9</v>
      </c>
      <c r="H167" s="360">
        <f>SUM(H168)</f>
        <v>0</v>
      </c>
      <c r="I167" s="360">
        <f t="shared" si="87"/>
        <v>1958.9</v>
      </c>
      <c r="J167" s="360">
        <f>SUM(J168)</f>
        <v>0</v>
      </c>
      <c r="K167" s="360">
        <f t="shared" si="127"/>
        <v>1958.9</v>
      </c>
      <c r="L167" s="360">
        <f>SUM(L168)</f>
        <v>-1238.8</v>
      </c>
      <c r="M167" s="360">
        <f t="shared" si="128"/>
        <v>720.10000000000014</v>
      </c>
      <c r="N167" s="360">
        <f t="shared" ref="N167:O167" si="129">SUM(N168)</f>
        <v>1280</v>
      </c>
      <c r="O167" s="360">
        <f t="shared" si="129"/>
        <v>1631.5</v>
      </c>
      <c r="P167" s="911"/>
      <c r="Q167" s="896"/>
    </row>
    <row r="168" spans="1:17" ht="39" customHeight="1" x14ac:dyDescent="0.2">
      <c r="A168" s="916" t="s">
        <v>1227</v>
      </c>
      <c r="B168" s="355" t="s">
        <v>631</v>
      </c>
      <c r="C168" s="914" t="s">
        <v>208</v>
      </c>
      <c r="D168" s="915"/>
      <c r="E168" s="915"/>
      <c r="F168" s="835"/>
      <c r="G168" s="359">
        <f t="shared" ref="G168:O168" si="130">SUM(G169)</f>
        <v>1958.9</v>
      </c>
      <c r="H168" s="359">
        <f t="shared" si="130"/>
        <v>0</v>
      </c>
      <c r="I168" s="360">
        <f t="shared" ref="I168:I212" si="131">G168+H168</f>
        <v>1958.9</v>
      </c>
      <c r="J168" s="359">
        <f t="shared" si="130"/>
        <v>0</v>
      </c>
      <c r="K168" s="360">
        <f t="shared" si="127"/>
        <v>1958.9</v>
      </c>
      <c r="L168" s="359">
        <f t="shared" si="130"/>
        <v>-1238.8</v>
      </c>
      <c r="M168" s="360">
        <f t="shared" si="128"/>
        <v>720.10000000000014</v>
      </c>
      <c r="N168" s="359">
        <f t="shared" si="130"/>
        <v>1280</v>
      </c>
      <c r="O168" s="359">
        <f t="shared" si="130"/>
        <v>1631.5</v>
      </c>
      <c r="P168" s="911"/>
      <c r="Q168" s="896"/>
    </row>
    <row r="169" spans="1:17" ht="15.75" customHeight="1" x14ac:dyDescent="0.2">
      <c r="A169" s="917" t="s">
        <v>299</v>
      </c>
      <c r="B169" s="299" t="s">
        <v>631</v>
      </c>
      <c r="C169" s="914" t="s">
        <v>208</v>
      </c>
      <c r="D169" s="915" t="s">
        <v>146</v>
      </c>
      <c r="E169" s="918"/>
      <c r="F169" s="836"/>
      <c r="G169" s="317">
        <f>G172+G174</f>
        <v>1958.9</v>
      </c>
      <c r="H169" s="317">
        <f>H172+H174</f>
        <v>0</v>
      </c>
      <c r="I169" s="318">
        <f t="shared" si="131"/>
        <v>1958.9</v>
      </c>
      <c r="J169" s="317">
        <f>J172+J174</f>
        <v>0</v>
      </c>
      <c r="K169" s="318">
        <f t="shared" si="127"/>
        <v>1958.9</v>
      </c>
      <c r="L169" s="317">
        <f>L172+L174+L170</f>
        <v>-1238.8</v>
      </c>
      <c r="M169" s="318">
        <f>K169+L169</f>
        <v>720.10000000000014</v>
      </c>
      <c r="N169" s="317">
        <f t="shared" ref="N169:O169" si="132">N172+N174</f>
        <v>1280</v>
      </c>
      <c r="O169" s="317">
        <f t="shared" si="132"/>
        <v>1631.5</v>
      </c>
      <c r="P169" s="911"/>
      <c r="Q169" s="896"/>
    </row>
    <row r="170" spans="1:17" ht="15.75" customHeight="1" x14ac:dyDescent="0.2">
      <c r="A170" s="916" t="s">
        <v>1201</v>
      </c>
      <c r="B170" s="355" t="s">
        <v>631</v>
      </c>
      <c r="C170" s="914" t="s">
        <v>208</v>
      </c>
      <c r="D170" s="915" t="s">
        <v>146</v>
      </c>
      <c r="E170" s="915" t="s">
        <v>1311</v>
      </c>
      <c r="F170" s="835"/>
      <c r="G170" s="359"/>
      <c r="H170" s="359"/>
      <c r="I170" s="360"/>
      <c r="J170" s="359"/>
      <c r="K170" s="360"/>
      <c r="L170" s="359">
        <f>L171</f>
        <v>39.700000000000003</v>
      </c>
      <c r="M170" s="360">
        <f>SUM(K170:L170)</f>
        <v>39.700000000000003</v>
      </c>
      <c r="N170" s="359"/>
      <c r="O170" s="359"/>
      <c r="P170" s="911"/>
      <c r="Q170" s="896"/>
    </row>
    <row r="171" spans="1:17" ht="15.75" customHeight="1" x14ac:dyDescent="0.2">
      <c r="A171" s="919" t="s">
        <v>634</v>
      </c>
      <c r="B171" s="299" t="s">
        <v>631</v>
      </c>
      <c r="C171" s="920" t="s">
        <v>208</v>
      </c>
      <c r="D171" s="918" t="s">
        <v>146</v>
      </c>
      <c r="E171" s="918" t="s">
        <v>1311</v>
      </c>
      <c r="F171" s="836">
        <v>322</v>
      </c>
      <c r="G171" s="317"/>
      <c r="H171" s="317"/>
      <c r="I171" s="318"/>
      <c r="J171" s="317"/>
      <c r="K171" s="318"/>
      <c r="L171" s="317">
        <v>39.700000000000003</v>
      </c>
      <c r="M171" s="318">
        <f>SUM(K171:L171)</f>
        <v>39.700000000000003</v>
      </c>
      <c r="N171" s="317"/>
      <c r="O171" s="317"/>
      <c r="P171" s="911"/>
      <c r="Q171" s="896"/>
    </row>
    <row r="172" spans="1:17" s="869" customFormat="1" ht="17.25" customHeight="1" x14ac:dyDescent="0.2">
      <c r="A172" s="916" t="s">
        <v>1201</v>
      </c>
      <c r="B172" s="355" t="s">
        <v>631</v>
      </c>
      <c r="C172" s="914" t="s">
        <v>208</v>
      </c>
      <c r="D172" s="915" t="s">
        <v>146</v>
      </c>
      <c r="E172" s="837">
        <v>5222702</v>
      </c>
      <c r="F172" s="835"/>
      <c r="G172" s="359">
        <f>SUM(G173)</f>
        <v>1958.9</v>
      </c>
      <c r="H172" s="359">
        <f>SUM(H173)</f>
        <v>0</v>
      </c>
      <c r="I172" s="360">
        <f t="shared" si="131"/>
        <v>1958.9</v>
      </c>
      <c r="J172" s="359">
        <f>SUM(J173)</f>
        <v>0</v>
      </c>
      <c r="K172" s="360">
        <f t="shared" si="127"/>
        <v>1958.9</v>
      </c>
      <c r="L172" s="359">
        <f>SUM(L173)</f>
        <v>-1278.5</v>
      </c>
      <c r="M172" s="360">
        <f t="shared" si="128"/>
        <v>680.40000000000009</v>
      </c>
      <c r="N172" s="359">
        <f t="shared" ref="N172:O172" si="133">SUM(N173)</f>
        <v>1280</v>
      </c>
      <c r="O172" s="359">
        <f t="shared" si="133"/>
        <v>1631.5</v>
      </c>
      <c r="P172" s="910"/>
      <c r="Q172" s="899"/>
    </row>
    <row r="173" spans="1:17" ht="17.25" customHeight="1" x14ac:dyDescent="0.2">
      <c r="A173" s="919" t="s">
        <v>634</v>
      </c>
      <c r="B173" s="299" t="s">
        <v>631</v>
      </c>
      <c r="C173" s="920" t="s">
        <v>208</v>
      </c>
      <c r="D173" s="918" t="s">
        <v>146</v>
      </c>
      <c r="E173" s="789">
        <v>5222702</v>
      </c>
      <c r="F173" s="836">
        <v>322</v>
      </c>
      <c r="G173" s="317">
        <v>1958.9</v>
      </c>
      <c r="H173" s="317"/>
      <c r="I173" s="318">
        <f t="shared" si="131"/>
        <v>1958.9</v>
      </c>
      <c r="J173" s="317"/>
      <c r="K173" s="318">
        <f t="shared" si="127"/>
        <v>1958.9</v>
      </c>
      <c r="L173" s="317">
        <v>-1278.5</v>
      </c>
      <c r="M173" s="318">
        <f t="shared" si="128"/>
        <v>680.40000000000009</v>
      </c>
      <c r="N173" s="317">
        <v>1280</v>
      </c>
      <c r="O173" s="317">
        <v>1631.5</v>
      </c>
      <c r="P173" s="911"/>
      <c r="Q173" s="896"/>
    </row>
    <row r="174" spans="1:17" s="869" customFormat="1" ht="17.25" hidden="1" customHeight="1" x14ac:dyDescent="0.2">
      <c r="A174" s="916" t="s">
        <v>1202</v>
      </c>
      <c r="B174" s="355" t="s">
        <v>631</v>
      </c>
      <c r="C174" s="914" t="s">
        <v>208</v>
      </c>
      <c r="D174" s="915" t="s">
        <v>146</v>
      </c>
      <c r="E174" s="837">
        <v>1008820</v>
      </c>
      <c r="F174" s="835"/>
      <c r="G174" s="359">
        <f>SUM(G175)</f>
        <v>0</v>
      </c>
      <c r="H174" s="359"/>
      <c r="I174" s="360">
        <f t="shared" si="131"/>
        <v>0</v>
      </c>
      <c r="J174" s="359"/>
      <c r="K174" s="360">
        <f t="shared" si="127"/>
        <v>0</v>
      </c>
      <c r="L174" s="359"/>
      <c r="M174" s="360">
        <f t="shared" si="128"/>
        <v>0</v>
      </c>
      <c r="N174" s="359"/>
      <c r="O174" s="359"/>
      <c r="P174" s="910"/>
      <c r="Q174" s="899"/>
    </row>
    <row r="175" spans="1:17" ht="18.75" hidden="1" customHeight="1" x14ac:dyDescent="0.2">
      <c r="A175" s="919" t="s">
        <v>634</v>
      </c>
      <c r="B175" s="299" t="s">
        <v>631</v>
      </c>
      <c r="C175" s="920" t="s">
        <v>208</v>
      </c>
      <c r="D175" s="918" t="s">
        <v>146</v>
      </c>
      <c r="E175" s="789">
        <v>1008820</v>
      </c>
      <c r="F175" s="836">
        <v>322</v>
      </c>
      <c r="G175" s="317"/>
      <c r="H175" s="317"/>
      <c r="I175" s="360">
        <f t="shared" si="131"/>
        <v>0</v>
      </c>
      <c r="J175" s="317"/>
      <c r="K175" s="360">
        <f t="shared" si="127"/>
        <v>0</v>
      </c>
      <c r="L175" s="317"/>
      <c r="M175" s="360">
        <f t="shared" si="128"/>
        <v>0</v>
      </c>
      <c r="N175" s="317"/>
      <c r="O175" s="317"/>
      <c r="P175" s="911"/>
      <c r="Q175" s="896"/>
    </row>
    <row r="176" spans="1:17" s="869" customFormat="1" ht="31.5" customHeight="1" x14ac:dyDescent="0.2">
      <c r="A176" s="361" t="s">
        <v>639</v>
      </c>
      <c r="B176" s="355" t="s">
        <v>640</v>
      </c>
      <c r="C176" s="362"/>
      <c r="D176" s="362"/>
      <c r="E176" s="363"/>
      <c r="F176" s="835"/>
      <c r="G176" s="359">
        <f>SUM(G177+G185)</f>
        <v>3183.4</v>
      </c>
      <c r="H176" s="359">
        <f>SUM(H177+H185)</f>
        <v>2711</v>
      </c>
      <c r="I176" s="360">
        <f t="shared" si="131"/>
        <v>5894.4</v>
      </c>
      <c r="J176" s="359">
        <f>SUM(J177+J185)</f>
        <v>0</v>
      </c>
      <c r="K176" s="360">
        <f t="shared" si="127"/>
        <v>5894.4</v>
      </c>
      <c r="L176" s="359">
        <f>SUM(L177+L185)</f>
        <v>0</v>
      </c>
      <c r="M176" s="360">
        <f t="shared" si="128"/>
        <v>5894.4</v>
      </c>
      <c r="N176" s="359">
        <f>SUM(N185)</f>
        <v>2069.3000000000002</v>
      </c>
      <c r="O176" s="359">
        <f>SUM(O185)</f>
        <v>0</v>
      </c>
      <c r="P176" s="910"/>
      <c r="Q176" s="899"/>
    </row>
    <row r="177" spans="1:17" s="869" customFormat="1" ht="18" hidden="1" customHeight="1" x14ac:dyDescent="0.2">
      <c r="A177" s="361" t="s">
        <v>360</v>
      </c>
      <c r="B177" s="355" t="s">
        <v>640</v>
      </c>
      <c r="C177" s="362">
        <v>4</v>
      </c>
      <c r="D177" s="362"/>
      <c r="E177" s="363"/>
      <c r="F177" s="835"/>
      <c r="G177" s="359">
        <f t="shared" ref="G177:O181" si="134">SUM(G178)</f>
        <v>0</v>
      </c>
      <c r="H177" s="359">
        <f t="shared" si="134"/>
        <v>0</v>
      </c>
      <c r="I177" s="360">
        <f t="shared" si="131"/>
        <v>0</v>
      </c>
      <c r="J177" s="359">
        <f t="shared" si="134"/>
        <v>0</v>
      </c>
      <c r="K177" s="360">
        <f t="shared" si="127"/>
        <v>0</v>
      </c>
      <c r="L177" s="359">
        <f t="shared" si="134"/>
        <v>0</v>
      </c>
      <c r="M177" s="360">
        <f t="shared" si="128"/>
        <v>0</v>
      </c>
      <c r="N177" s="359">
        <f>SUM(N178)</f>
        <v>0</v>
      </c>
      <c r="O177" s="359">
        <f>SUM(O178)</f>
        <v>0</v>
      </c>
      <c r="P177" s="910"/>
      <c r="Q177" s="899"/>
    </row>
    <row r="178" spans="1:17" s="869" customFormat="1" ht="13.5" hidden="1" customHeight="1" x14ac:dyDescent="0.2">
      <c r="A178" s="361" t="s">
        <v>807</v>
      </c>
      <c r="B178" s="355" t="s">
        <v>640</v>
      </c>
      <c r="C178" s="362">
        <v>4</v>
      </c>
      <c r="D178" s="362">
        <v>12</v>
      </c>
      <c r="E178" s="363" t="s">
        <v>358</v>
      </c>
      <c r="F178" s="835" t="s">
        <v>358</v>
      </c>
      <c r="G178" s="359">
        <f t="shared" si="134"/>
        <v>0</v>
      </c>
      <c r="H178" s="359">
        <f t="shared" si="134"/>
        <v>0</v>
      </c>
      <c r="I178" s="360">
        <f t="shared" si="131"/>
        <v>0</v>
      </c>
      <c r="J178" s="359">
        <f t="shared" si="134"/>
        <v>0</v>
      </c>
      <c r="K178" s="360">
        <f t="shared" si="127"/>
        <v>0</v>
      </c>
      <c r="L178" s="359">
        <f t="shared" si="134"/>
        <v>0</v>
      </c>
      <c r="M178" s="360">
        <f t="shared" si="128"/>
        <v>0</v>
      </c>
      <c r="N178" s="359"/>
      <c r="O178" s="359"/>
      <c r="P178" s="910" t="s">
        <v>350</v>
      </c>
      <c r="Q178" s="899"/>
    </row>
    <row r="179" spans="1:17" s="869" customFormat="1" ht="13.5" hidden="1" customHeight="1" x14ac:dyDescent="0.2">
      <c r="A179" s="361" t="s">
        <v>585</v>
      </c>
      <c r="B179" s="355" t="s">
        <v>640</v>
      </c>
      <c r="C179" s="362">
        <v>4</v>
      </c>
      <c r="D179" s="362">
        <v>12</v>
      </c>
      <c r="E179" s="363">
        <v>5220000</v>
      </c>
      <c r="F179" s="835" t="s">
        <v>358</v>
      </c>
      <c r="G179" s="359">
        <f t="shared" si="134"/>
        <v>0</v>
      </c>
      <c r="H179" s="359">
        <f t="shared" si="134"/>
        <v>0</v>
      </c>
      <c r="I179" s="360">
        <f t="shared" si="131"/>
        <v>0</v>
      </c>
      <c r="J179" s="359">
        <f t="shared" si="134"/>
        <v>0</v>
      </c>
      <c r="K179" s="360">
        <f t="shared" si="127"/>
        <v>0</v>
      </c>
      <c r="L179" s="359">
        <f t="shared" si="134"/>
        <v>0</v>
      </c>
      <c r="M179" s="360">
        <f t="shared" si="128"/>
        <v>0</v>
      </c>
      <c r="N179" s="359"/>
      <c r="O179" s="359"/>
      <c r="P179" s="910" t="s">
        <v>350</v>
      </c>
      <c r="Q179" s="899"/>
    </row>
    <row r="180" spans="1:17" s="869" customFormat="1" ht="38.25" hidden="1" customHeight="1" x14ac:dyDescent="0.2">
      <c r="A180" s="361" t="s">
        <v>808</v>
      </c>
      <c r="B180" s="355" t="s">
        <v>640</v>
      </c>
      <c r="C180" s="362">
        <v>4</v>
      </c>
      <c r="D180" s="362">
        <v>12</v>
      </c>
      <c r="E180" s="363">
        <v>5226300</v>
      </c>
      <c r="F180" s="835" t="s">
        <v>358</v>
      </c>
      <c r="G180" s="359">
        <f>G181+G183</f>
        <v>0</v>
      </c>
      <c r="H180" s="359">
        <f>H181+H183</f>
        <v>0</v>
      </c>
      <c r="I180" s="360">
        <f t="shared" si="131"/>
        <v>0</v>
      </c>
      <c r="J180" s="359">
        <f>J181+J183</f>
        <v>0</v>
      </c>
      <c r="K180" s="360">
        <f t="shared" si="127"/>
        <v>0</v>
      </c>
      <c r="L180" s="359">
        <f>L181+L183</f>
        <v>0</v>
      </c>
      <c r="M180" s="360">
        <f t="shared" si="128"/>
        <v>0</v>
      </c>
      <c r="N180" s="359"/>
      <c r="O180" s="359"/>
      <c r="P180" s="910" t="s">
        <v>350</v>
      </c>
      <c r="Q180" s="899"/>
    </row>
    <row r="181" spans="1:17" ht="18" hidden="1" customHeight="1" x14ac:dyDescent="0.2">
      <c r="A181" s="312" t="s">
        <v>582</v>
      </c>
      <c r="B181" s="299" t="s">
        <v>640</v>
      </c>
      <c r="C181" s="293">
        <v>4</v>
      </c>
      <c r="D181" s="293">
        <v>12</v>
      </c>
      <c r="E181" s="294">
        <v>5226300</v>
      </c>
      <c r="F181" s="836">
        <v>610</v>
      </c>
      <c r="G181" s="317">
        <f>SUM(G182)</f>
        <v>0</v>
      </c>
      <c r="H181" s="317">
        <f>SUM(H182)</f>
        <v>0</v>
      </c>
      <c r="I181" s="360">
        <f t="shared" si="131"/>
        <v>0</v>
      </c>
      <c r="J181" s="317">
        <f>SUM(J182)</f>
        <v>0</v>
      </c>
      <c r="K181" s="360">
        <f t="shared" si="127"/>
        <v>0</v>
      </c>
      <c r="L181" s="317">
        <f>SUM(L182)</f>
        <v>0</v>
      </c>
      <c r="M181" s="360">
        <f t="shared" si="128"/>
        <v>0</v>
      </c>
      <c r="N181" s="317">
        <f t="shared" si="134"/>
        <v>0</v>
      </c>
      <c r="O181" s="317">
        <f t="shared" si="134"/>
        <v>0</v>
      </c>
      <c r="P181" s="911"/>
      <c r="Q181" s="896"/>
    </row>
    <row r="182" spans="1:17" hidden="1" x14ac:dyDescent="0.2">
      <c r="A182" s="312" t="s">
        <v>584</v>
      </c>
      <c r="B182" s="299" t="s">
        <v>640</v>
      </c>
      <c r="C182" s="293">
        <v>4</v>
      </c>
      <c r="D182" s="293">
        <v>12</v>
      </c>
      <c r="E182" s="294">
        <v>5226300</v>
      </c>
      <c r="F182" s="836">
        <v>612</v>
      </c>
      <c r="G182" s="317"/>
      <c r="H182" s="317"/>
      <c r="I182" s="360">
        <f t="shared" si="131"/>
        <v>0</v>
      </c>
      <c r="J182" s="317"/>
      <c r="K182" s="360">
        <f t="shared" si="127"/>
        <v>0</v>
      </c>
      <c r="L182" s="317"/>
      <c r="M182" s="360">
        <f t="shared" si="128"/>
        <v>0</v>
      </c>
      <c r="N182" s="317"/>
      <c r="O182" s="317"/>
      <c r="P182" s="911"/>
      <c r="Q182" s="896"/>
    </row>
    <row r="183" spans="1:17" hidden="1" x14ac:dyDescent="0.2">
      <c r="A183" s="312" t="s">
        <v>598</v>
      </c>
      <c r="B183" s="299" t="s">
        <v>640</v>
      </c>
      <c r="C183" s="293">
        <v>4</v>
      </c>
      <c r="D183" s="293">
        <v>12</v>
      </c>
      <c r="E183" s="294">
        <v>5226300</v>
      </c>
      <c r="F183" s="836">
        <v>620</v>
      </c>
      <c r="G183" s="317">
        <f>SUM(G184)</f>
        <v>0</v>
      </c>
      <c r="H183" s="317">
        <f>SUM(H184)</f>
        <v>0</v>
      </c>
      <c r="I183" s="360">
        <f t="shared" si="131"/>
        <v>0</v>
      </c>
      <c r="J183" s="317">
        <f>SUM(J184)</f>
        <v>0</v>
      </c>
      <c r="K183" s="360">
        <f t="shared" si="127"/>
        <v>0</v>
      </c>
      <c r="L183" s="317">
        <f>SUM(L184)</f>
        <v>0</v>
      </c>
      <c r="M183" s="360">
        <f t="shared" si="128"/>
        <v>0</v>
      </c>
      <c r="N183" s="317"/>
      <c r="O183" s="317"/>
      <c r="P183" s="911"/>
      <c r="Q183" s="896"/>
    </row>
    <row r="184" spans="1:17" hidden="1" x14ac:dyDescent="0.2">
      <c r="A184" s="312" t="s">
        <v>600</v>
      </c>
      <c r="B184" s="299" t="s">
        <v>640</v>
      </c>
      <c r="C184" s="293">
        <v>4</v>
      </c>
      <c r="D184" s="293">
        <v>12</v>
      </c>
      <c r="E184" s="294">
        <v>5226300</v>
      </c>
      <c r="F184" s="836">
        <v>622</v>
      </c>
      <c r="G184" s="317"/>
      <c r="H184" s="317"/>
      <c r="I184" s="360">
        <f t="shared" si="131"/>
        <v>0</v>
      </c>
      <c r="J184" s="317"/>
      <c r="K184" s="360">
        <f t="shared" si="127"/>
        <v>0</v>
      </c>
      <c r="L184" s="317"/>
      <c r="M184" s="360">
        <f t="shared" si="128"/>
        <v>0</v>
      </c>
      <c r="N184" s="317"/>
      <c r="O184" s="317"/>
      <c r="P184" s="911"/>
      <c r="Q184" s="896"/>
    </row>
    <row r="185" spans="1:17" s="869" customFormat="1" x14ac:dyDescent="0.2">
      <c r="A185" s="361" t="s">
        <v>363</v>
      </c>
      <c r="B185" s="355" t="s">
        <v>640</v>
      </c>
      <c r="C185" s="362">
        <v>7</v>
      </c>
      <c r="D185" s="362"/>
      <c r="E185" s="363"/>
      <c r="F185" s="835"/>
      <c r="G185" s="359">
        <f>G186+G190+G207+G213</f>
        <v>3183.4</v>
      </c>
      <c r="H185" s="359">
        <f>H186+H190+H207+H213</f>
        <v>2711</v>
      </c>
      <c r="I185" s="360">
        <f t="shared" si="131"/>
        <v>5894.4</v>
      </c>
      <c r="J185" s="359">
        <f>J186+J190+J207+J213</f>
        <v>0</v>
      </c>
      <c r="K185" s="360">
        <f t="shared" si="127"/>
        <v>5894.4</v>
      </c>
      <c r="L185" s="359">
        <f>L186+L190+L207+L213</f>
        <v>0</v>
      </c>
      <c r="M185" s="360">
        <f t="shared" si="128"/>
        <v>5894.4</v>
      </c>
      <c r="N185" s="359">
        <f>SUM(N207+N213)</f>
        <v>2069.3000000000002</v>
      </c>
      <c r="O185" s="359">
        <f>SUM(O207+O213)</f>
        <v>0</v>
      </c>
      <c r="P185" s="910"/>
      <c r="Q185" s="899"/>
    </row>
    <row r="186" spans="1:17" s="869" customFormat="1" hidden="1" x14ac:dyDescent="0.2">
      <c r="A186" s="361" t="s">
        <v>238</v>
      </c>
      <c r="B186" s="355" t="s">
        <v>640</v>
      </c>
      <c r="C186" s="362">
        <v>7</v>
      </c>
      <c r="D186" s="362">
        <v>1</v>
      </c>
      <c r="E186" s="363"/>
      <c r="F186" s="835"/>
      <c r="G186" s="359">
        <f t="shared" ref="G186:L188" si="135">G187</f>
        <v>0</v>
      </c>
      <c r="H186" s="359">
        <f t="shared" si="135"/>
        <v>0</v>
      </c>
      <c r="I186" s="360">
        <f t="shared" si="131"/>
        <v>0</v>
      </c>
      <c r="J186" s="359">
        <f t="shared" si="135"/>
        <v>0</v>
      </c>
      <c r="K186" s="360">
        <f t="shared" si="127"/>
        <v>0</v>
      </c>
      <c r="L186" s="359">
        <f t="shared" si="135"/>
        <v>0</v>
      </c>
      <c r="M186" s="360">
        <f t="shared" si="128"/>
        <v>0</v>
      </c>
      <c r="N186" s="359"/>
      <c r="O186" s="359"/>
      <c r="P186" s="910"/>
      <c r="Q186" s="899"/>
    </row>
    <row r="187" spans="1:17" s="869" customFormat="1" ht="26.25" hidden="1" customHeight="1" x14ac:dyDescent="0.2">
      <c r="A187" s="361" t="s">
        <v>732</v>
      </c>
      <c r="B187" s="355" t="s">
        <v>640</v>
      </c>
      <c r="C187" s="362">
        <v>7</v>
      </c>
      <c r="D187" s="362">
        <v>1</v>
      </c>
      <c r="E187" s="363">
        <v>5225602</v>
      </c>
      <c r="F187" s="835" t="s">
        <v>358</v>
      </c>
      <c r="G187" s="359">
        <f t="shared" si="135"/>
        <v>0</v>
      </c>
      <c r="H187" s="359">
        <f t="shared" si="135"/>
        <v>0</v>
      </c>
      <c r="I187" s="360">
        <f t="shared" si="131"/>
        <v>0</v>
      </c>
      <c r="J187" s="359">
        <f t="shared" si="135"/>
        <v>0</v>
      </c>
      <c r="K187" s="360">
        <f t="shared" si="127"/>
        <v>0</v>
      </c>
      <c r="L187" s="359">
        <f t="shared" si="135"/>
        <v>0</v>
      </c>
      <c r="M187" s="360">
        <f t="shared" si="128"/>
        <v>0</v>
      </c>
      <c r="N187" s="359"/>
      <c r="O187" s="359"/>
      <c r="P187" s="910"/>
      <c r="Q187" s="899"/>
    </row>
    <row r="188" spans="1:17" ht="18" hidden="1" customHeight="1" x14ac:dyDescent="0.2">
      <c r="A188" s="312" t="s">
        <v>582</v>
      </c>
      <c r="B188" s="299" t="s">
        <v>640</v>
      </c>
      <c r="C188" s="293">
        <v>7</v>
      </c>
      <c r="D188" s="293">
        <v>1</v>
      </c>
      <c r="E188" s="294">
        <v>5225602</v>
      </c>
      <c r="F188" s="836">
        <v>610</v>
      </c>
      <c r="G188" s="317">
        <f t="shared" si="135"/>
        <v>0</v>
      </c>
      <c r="H188" s="317">
        <f t="shared" si="135"/>
        <v>0</v>
      </c>
      <c r="I188" s="360">
        <f t="shared" si="131"/>
        <v>0</v>
      </c>
      <c r="J188" s="317">
        <f t="shared" si="135"/>
        <v>0</v>
      </c>
      <c r="K188" s="360">
        <f t="shared" si="127"/>
        <v>0</v>
      </c>
      <c r="L188" s="317">
        <f t="shared" si="135"/>
        <v>0</v>
      </c>
      <c r="M188" s="360">
        <f t="shared" si="128"/>
        <v>0</v>
      </c>
      <c r="N188" s="317"/>
      <c r="O188" s="317"/>
      <c r="P188" s="911"/>
      <c r="Q188" s="896"/>
    </row>
    <row r="189" spans="1:17" ht="18" hidden="1" customHeight="1" x14ac:dyDescent="0.2">
      <c r="A189" s="312" t="s">
        <v>809</v>
      </c>
      <c r="B189" s="299" t="s">
        <v>640</v>
      </c>
      <c r="C189" s="293">
        <v>7</v>
      </c>
      <c r="D189" s="293">
        <v>1</v>
      </c>
      <c r="E189" s="294">
        <v>5225602</v>
      </c>
      <c r="F189" s="836">
        <v>612</v>
      </c>
      <c r="G189" s="317"/>
      <c r="H189" s="317"/>
      <c r="I189" s="360">
        <f t="shared" si="131"/>
        <v>0</v>
      </c>
      <c r="J189" s="317"/>
      <c r="K189" s="360">
        <f t="shared" si="127"/>
        <v>0</v>
      </c>
      <c r="L189" s="317"/>
      <c r="M189" s="360">
        <f t="shared" si="128"/>
        <v>0</v>
      </c>
      <c r="N189" s="317"/>
      <c r="O189" s="317"/>
      <c r="P189" s="911"/>
      <c r="Q189" s="896"/>
    </row>
    <row r="190" spans="1:17" s="869" customFormat="1" ht="18" hidden="1" customHeight="1" x14ac:dyDescent="0.2">
      <c r="A190" s="361" t="s">
        <v>240</v>
      </c>
      <c r="B190" s="355" t="s">
        <v>640</v>
      </c>
      <c r="C190" s="362">
        <v>7</v>
      </c>
      <c r="D190" s="362">
        <v>2</v>
      </c>
      <c r="E190" s="363"/>
      <c r="F190" s="835"/>
      <c r="G190" s="359">
        <f>G196+G201+G191</f>
        <v>0</v>
      </c>
      <c r="H190" s="359">
        <f>H196+H201+H191</f>
        <v>0</v>
      </c>
      <c r="I190" s="360">
        <f t="shared" si="131"/>
        <v>0</v>
      </c>
      <c r="J190" s="359">
        <f>J196+J201+J191</f>
        <v>0</v>
      </c>
      <c r="K190" s="360">
        <f t="shared" si="127"/>
        <v>0</v>
      </c>
      <c r="L190" s="359">
        <f>L196+L201+L191</f>
        <v>0</v>
      </c>
      <c r="M190" s="360">
        <f t="shared" si="128"/>
        <v>0</v>
      </c>
      <c r="N190" s="359"/>
      <c r="O190" s="359"/>
      <c r="P190" s="910"/>
      <c r="Q190" s="899"/>
    </row>
    <row r="191" spans="1:17" s="869" customFormat="1" ht="18" hidden="1" customHeight="1" x14ac:dyDescent="0.2">
      <c r="A191" s="361" t="s">
        <v>1246</v>
      </c>
      <c r="B191" s="759" t="s">
        <v>640</v>
      </c>
      <c r="C191" s="831">
        <v>7</v>
      </c>
      <c r="D191" s="831">
        <v>2</v>
      </c>
      <c r="E191" s="363">
        <v>4362100</v>
      </c>
      <c r="F191" s="835"/>
      <c r="G191" s="359">
        <f>G192+G194</f>
        <v>0</v>
      </c>
      <c r="H191" s="359">
        <f>H192+H194</f>
        <v>0</v>
      </c>
      <c r="I191" s="360">
        <f t="shared" si="131"/>
        <v>0</v>
      </c>
      <c r="J191" s="359">
        <f>J192+J194</f>
        <v>0</v>
      </c>
      <c r="K191" s="360">
        <f t="shared" si="127"/>
        <v>0</v>
      </c>
      <c r="L191" s="359">
        <f>L192+L194</f>
        <v>0</v>
      </c>
      <c r="M191" s="360">
        <f t="shared" si="128"/>
        <v>0</v>
      </c>
      <c r="N191" s="359"/>
      <c r="O191" s="359"/>
      <c r="P191" s="910"/>
      <c r="Q191" s="899"/>
    </row>
    <row r="192" spans="1:17" s="869" customFormat="1" hidden="1" x14ac:dyDescent="0.2">
      <c r="A192" s="312" t="s">
        <v>582</v>
      </c>
      <c r="B192" s="832" t="s">
        <v>640</v>
      </c>
      <c r="C192" s="833">
        <v>7</v>
      </c>
      <c r="D192" s="833">
        <v>2</v>
      </c>
      <c r="E192" s="294">
        <v>4362100</v>
      </c>
      <c r="F192" s="836">
        <v>610</v>
      </c>
      <c r="G192" s="317">
        <f>G193</f>
        <v>0</v>
      </c>
      <c r="H192" s="317">
        <f>H193</f>
        <v>0</v>
      </c>
      <c r="I192" s="360">
        <f t="shared" si="131"/>
        <v>0</v>
      </c>
      <c r="J192" s="317">
        <f>J193</f>
        <v>0</v>
      </c>
      <c r="K192" s="360">
        <f t="shared" si="127"/>
        <v>0</v>
      </c>
      <c r="L192" s="317">
        <f>L193</f>
        <v>0</v>
      </c>
      <c r="M192" s="360">
        <f t="shared" si="128"/>
        <v>0</v>
      </c>
      <c r="N192" s="359"/>
      <c r="O192" s="359"/>
      <c r="P192" s="910"/>
      <c r="Q192" s="899"/>
    </row>
    <row r="193" spans="1:17" s="869" customFormat="1" hidden="1" x14ac:dyDescent="0.2">
      <c r="A193" s="312" t="s">
        <v>600</v>
      </c>
      <c r="B193" s="832" t="s">
        <v>640</v>
      </c>
      <c r="C193" s="833">
        <v>7</v>
      </c>
      <c r="D193" s="833">
        <v>2</v>
      </c>
      <c r="E193" s="294">
        <v>4362100</v>
      </c>
      <c r="F193" s="836">
        <v>612</v>
      </c>
      <c r="G193" s="317"/>
      <c r="H193" s="317"/>
      <c r="I193" s="360">
        <f t="shared" si="131"/>
        <v>0</v>
      </c>
      <c r="J193" s="317"/>
      <c r="K193" s="360">
        <f t="shared" si="127"/>
        <v>0</v>
      </c>
      <c r="L193" s="317"/>
      <c r="M193" s="360">
        <f t="shared" si="128"/>
        <v>0</v>
      </c>
      <c r="N193" s="359"/>
      <c r="O193" s="359"/>
      <c r="P193" s="910"/>
      <c r="Q193" s="899"/>
    </row>
    <row r="194" spans="1:17" s="869" customFormat="1" hidden="1" x14ac:dyDescent="0.2">
      <c r="A194" s="312" t="s">
        <v>598</v>
      </c>
      <c r="B194" s="832" t="s">
        <v>640</v>
      </c>
      <c r="C194" s="833">
        <v>7</v>
      </c>
      <c r="D194" s="833">
        <v>2</v>
      </c>
      <c r="E194" s="294">
        <v>4362100</v>
      </c>
      <c r="F194" s="836">
        <v>620</v>
      </c>
      <c r="G194" s="317">
        <f>G195</f>
        <v>0</v>
      </c>
      <c r="H194" s="317">
        <f>H195</f>
        <v>0</v>
      </c>
      <c r="I194" s="360">
        <f t="shared" si="131"/>
        <v>0</v>
      </c>
      <c r="J194" s="317">
        <f>J195</f>
        <v>0</v>
      </c>
      <c r="K194" s="360">
        <f t="shared" si="127"/>
        <v>0</v>
      </c>
      <c r="L194" s="317">
        <f>L195</f>
        <v>0</v>
      </c>
      <c r="M194" s="360">
        <f t="shared" si="128"/>
        <v>0</v>
      </c>
      <c r="N194" s="359"/>
      <c r="O194" s="359"/>
      <c r="P194" s="910"/>
      <c r="Q194" s="899"/>
    </row>
    <row r="195" spans="1:17" s="869" customFormat="1" hidden="1" x14ac:dyDescent="0.2">
      <c r="A195" s="312" t="s">
        <v>600</v>
      </c>
      <c r="B195" s="832" t="s">
        <v>640</v>
      </c>
      <c r="C195" s="833">
        <v>7</v>
      </c>
      <c r="D195" s="833">
        <v>2</v>
      </c>
      <c r="E195" s="294">
        <v>4362100</v>
      </c>
      <c r="F195" s="836">
        <v>622</v>
      </c>
      <c r="G195" s="317"/>
      <c r="H195" s="317"/>
      <c r="I195" s="360">
        <f t="shared" si="131"/>
        <v>0</v>
      </c>
      <c r="J195" s="317"/>
      <c r="K195" s="360">
        <f t="shared" si="127"/>
        <v>0</v>
      </c>
      <c r="L195" s="317"/>
      <c r="M195" s="360">
        <f t="shared" si="128"/>
        <v>0</v>
      </c>
      <c r="N195" s="359"/>
      <c r="O195" s="359"/>
      <c r="P195" s="910"/>
      <c r="Q195" s="899"/>
    </row>
    <row r="196" spans="1:17" s="869" customFormat="1" hidden="1" x14ac:dyDescent="0.2">
      <c r="A196" s="361" t="s">
        <v>731</v>
      </c>
      <c r="B196" s="355" t="s">
        <v>640</v>
      </c>
      <c r="C196" s="362">
        <v>7</v>
      </c>
      <c r="D196" s="362">
        <v>2</v>
      </c>
      <c r="E196" s="363">
        <v>5225601</v>
      </c>
      <c r="F196" s="835" t="s">
        <v>358</v>
      </c>
      <c r="G196" s="359">
        <f>G197+G199</f>
        <v>0</v>
      </c>
      <c r="H196" s="359">
        <f>H197+H199</f>
        <v>0</v>
      </c>
      <c r="I196" s="360">
        <f t="shared" si="131"/>
        <v>0</v>
      </c>
      <c r="J196" s="359">
        <f>J197+J199</f>
        <v>0</v>
      </c>
      <c r="K196" s="360">
        <f t="shared" si="127"/>
        <v>0</v>
      </c>
      <c r="L196" s="359">
        <f>L197+L199</f>
        <v>0</v>
      </c>
      <c r="M196" s="360">
        <f t="shared" si="128"/>
        <v>0</v>
      </c>
      <c r="N196" s="359">
        <v>0</v>
      </c>
      <c r="O196" s="359">
        <v>0</v>
      </c>
      <c r="P196" s="910" t="s">
        <v>350</v>
      </c>
      <c r="Q196" s="899"/>
    </row>
    <row r="197" spans="1:17" hidden="1" x14ac:dyDescent="0.2">
      <c r="A197" s="312" t="s">
        <v>582</v>
      </c>
      <c r="B197" s="299" t="s">
        <v>640</v>
      </c>
      <c r="C197" s="293">
        <v>7</v>
      </c>
      <c r="D197" s="293">
        <v>2</v>
      </c>
      <c r="E197" s="294">
        <v>5225601</v>
      </c>
      <c r="F197" s="836">
        <v>610</v>
      </c>
      <c r="G197" s="317">
        <f>G198</f>
        <v>0</v>
      </c>
      <c r="H197" s="317">
        <f>H198</f>
        <v>0</v>
      </c>
      <c r="I197" s="360">
        <f t="shared" si="131"/>
        <v>0</v>
      </c>
      <c r="J197" s="317">
        <f>J198</f>
        <v>0</v>
      </c>
      <c r="K197" s="360">
        <f t="shared" si="127"/>
        <v>0</v>
      </c>
      <c r="L197" s="317">
        <f>L198</f>
        <v>0</v>
      </c>
      <c r="M197" s="360">
        <f t="shared" si="128"/>
        <v>0</v>
      </c>
      <c r="N197" s="317"/>
      <c r="O197" s="317"/>
      <c r="P197" s="911"/>
      <c r="Q197" s="896"/>
    </row>
    <row r="198" spans="1:17" hidden="1" x14ac:dyDescent="0.2">
      <c r="A198" s="312" t="s">
        <v>584</v>
      </c>
      <c r="B198" s="299" t="s">
        <v>1047</v>
      </c>
      <c r="C198" s="293">
        <v>7</v>
      </c>
      <c r="D198" s="293">
        <v>2</v>
      </c>
      <c r="E198" s="294">
        <v>5225601</v>
      </c>
      <c r="F198" s="836">
        <v>612</v>
      </c>
      <c r="G198" s="317"/>
      <c r="H198" s="317"/>
      <c r="I198" s="360">
        <f t="shared" si="131"/>
        <v>0</v>
      </c>
      <c r="J198" s="317"/>
      <c r="K198" s="360">
        <f t="shared" si="127"/>
        <v>0</v>
      </c>
      <c r="L198" s="317"/>
      <c r="M198" s="360">
        <f t="shared" si="128"/>
        <v>0</v>
      </c>
      <c r="N198" s="317">
        <v>0</v>
      </c>
      <c r="O198" s="317">
        <v>0</v>
      </c>
      <c r="P198" s="911" t="s">
        <v>350</v>
      </c>
      <c r="Q198" s="896"/>
    </row>
    <row r="199" spans="1:17" hidden="1" x14ac:dyDescent="0.2">
      <c r="A199" s="312" t="s">
        <v>598</v>
      </c>
      <c r="B199" s="299" t="s">
        <v>1048</v>
      </c>
      <c r="C199" s="293">
        <v>7</v>
      </c>
      <c r="D199" s="293">
        <v>2</v>
      </c>
      <c r="E199" s="294">
        <v>5225601</v>
      </c>
      <c r="F199" s="836">
        <v>620</v>
      </c>
      <c r="G199" s="317">
        <f>G200</f>
        <v>0</v>
      </c>
      <c r="H199" s="317">
        <f>H200</f>
        <v>0</v>
      </c>
      <c r="I199" s="360">
        <f t="shared" si="131"/>
        <v>0</v>
      </c>
      <c r="J199" s="317">
        <f>J200</f>
        <v>0</v>
      </c>
      <c r="K199" s="360">
        <f t="shared" si="127"/>
        <v>0</v>
      </c>
      <c r="L199" s="317">
        <f>L200</f>
        <v>0</v>
      </c>
      <c r="M199" s="360">
        <f t="shared" si="128"/>
        <v>0</v>
      </c>
      <c r="N199" s="317"/>
      <c r="O199" s="317"/>
      <c r="P199" s="911"/>
      <c r="Q199" s="896"/>
    </row>
    <row r="200" spans="1:17" hidden="1" x14ac:dyDescent="0.2">
      <c r="A200" s="312" t="s">
        <v>600</v>
      </c>
      <c r="B200" s="299" t="s">
        <v>640</v>
      </c>
      <c r="C200" s="293">
        <v>7</v>
      </c>
      <c r="D200" s="293">
        <v>2</v>
      </c>
      <c r="E200" s="294">
        <v>5225601</v>
      </c>
      <c r="F200" s="836">
        <v>622</v>
      </c>
      <c r="G200" s="317"/>
      <c r="H200" s="317"/>
      <c r="I200" s="360">
        <f t="shared" si="131"/>
        <v>0</v>
      </c>
      <c r="J200" s="317"/>
      <c r="K200" s="360">
        <f t="shared" si="127"/>
        <v>0</v>
      </c>
      <c r="L200" s="317"/>
      <c r="M200" s="360">
        <f t="shared" si="128"/>
        <v>0</v>
      </c>
      <c r="N200" s="317">
        <v>0</v>
      </c>
      <c r="O200" s="317">
        <v>0</v>
      </c>
      <c r="P200" s="911" t="s">
        <v>350</v>
      </c>
      <c r="Q200" s="896"/>
    </row>
    <row r="201" spans="1:17" s="869" customFormat="1" hidden="1" x14ac:dyDescent="0.2">
      <c r="A201" s="361" t="s">
        <v>240</v>
      </c>
      <c r="B201" s="355" t="s">
        <v>640</v>
      </c>
      <c r="C201" s="362">
        <v>7</v>
      </c>
      <c r="D201" s="362">
        <v>2</v>
      </c>
      <c r="E201" s="363"/>
      <c r="F201" s="835"/>
      <c r="G201" s="359">
        <f>G202</f>
        <v>0</v>
      </c>
      <c r="H201" s="359">
        <f>H202</f>
        <v>0</v>
      </c>
      <c r="I201" s="360">
        <f t="shared" si="131"/>
        <v>0</v>
      </c>
      <c r="J201" s="359">
        <f>J202</f>
        <v>0</v>
      </c>
      <c r="K201" s="360">
        <f t="shared" si="127"/>
        <v>0</v>
      </c>
      <c r="L201" s="359">
        <f>L202</f>
        <v>0</v>
      </c>
      <c r="M201" s="360">
        <f t="shared" si="128"/>
        <v>0</v>
      </c>
      <c r="N201" s="359"/>
      <c r="O201" s="359"/>
      <c r="P201" s="910"/>
      <c r="Q201" s="899"/>
    </row>
    <row r="202" spans="1:17" s="869" customFormat="1" ht="25.5" hidden="1" x14ac:dyDescent="0.2">
      <c r="A202" s="361" t="s">
        <v>732</v>
      </c>
      <c r="B202" s="355" t="s">
        <v>640</v>
      </c>
      <c r="C202" s="362">
        <v>7</v>
      </c>
      <c r="D202" s="362">
        <v>2</v>
      </c>
      <c r="E202" s="363">
        <v>5225602</v>
      </c>
      <c r="F202" s="835" t="s">
        <v>358</v>
      </c>
      <c r="G202" s="359">
        <f>G203+G205</f>
        <v>0</v>
      </c>
      <c r="H202" s="359">
        <f>H203+H205</f>
        <v>0</v>
      </c>
      <c r="I202" s="360">
        <f t="shared" si="131"/>
        <v>0</v>
      </c>
      <c r="J202" s="359">
        <f>J203+J205</f>
        <v>0</v>
      </c>
      <c r="K202" s="360">
        <f t="shared" si="127"/>
        <v>0</v>
      </c>
      <c r="L202" s="359">
        <f>L203+L205</f>
        <v>0</v>
      </c>
      <c r="M202" s="360">
        <f t="shared" si="128"/>
        <v>0</v>
      </c>
      <c r="N202" s="359"/>
      <c r="O202" s="359"/>
      <c r="P202" s="910"/>
      <c r="Q202" s="899"/>
    </row>
    <row r="203" spans="1:17" hidden="1" x14ac:dyDescent="0.2">
      <c r="A203" s="312" t="s">
        <v>582</v>
      </c>
      <c r="B203" s="299" t="s">
        <v>640</v>
      </c>
      <c r="C203" s="293">
        <v>7</v>
      </c>
      <c r="D203" s="293">
        <v>2</v>
      </c>
      <c r="E203" s="294">
        <v>5225602</v>
      </c>
      <c r="F203" s="836">
        <v>610</v>
      </c>
      <c r="G203" s="317">
        <f>G204</f>
        <v>0</v>
      </c>
      <c r="H203" s="317">
        <f>H204</f>
        <v>0</v>
      </c>
      <c r="I203" s="360">
        <f t="shared" si="131"/>
        <v>0</v>
      </c>
      <c r="J203" s="317">
        <f>J204</f>
        <v>0</v>
      </c>
      <c r="K203" s="360">
        <f t="shared" si="127"/>
        <v>0</v>
      </c>
      <c r="L203" s="317">
        <f>L204</f>
        <v>0</v>
      </c>
      <c r="M203" s="360">
        <f t="shared" si="128"/>
        <v>0</v>
      </c>
      <c r="N203" s="317"/>
      <c r="O203" s="317"/>
      <c r="P203" s="911"/>
      <c r="Q203" s="896"/>
    </row>
    <row r="204" spans="1:17" hidden="1" x14ac:dyDescent="0.2">
      <c r="A204" s="312" t="s">
        <v>584</v>
      </c>
      <c r="B204" s="299" t="s">
        <v>640</v>
      </c>
      <c r="C204" s="293">
        <v>7</v>
      </c>
      <c r="D204" s="293">
        <v>2</v>
      </c>
      <c r="E204" s="294">
        <v>5225602</v>
      </c>
      <c r="F204" s="836">
        <v>612</v>
      </c>
      <c r="G204" s="317"/>
      <c r="H204" s="317"/>
      <c r="I204" s="360">
        <f t="shared" si="131"/>
        <v>0</v>
      </c>
      <c r="J204" s="317"/>
      <c r="K204" s="360">
        <f t="shared" si="127"/>
        <v>0</v>
      </c>
      <c r="L204" s="317"/>
      <c r="M204" s="360">
        <f t="shared" si="128"/>
        <v>0</v>
      </c>
      <c r="N204" s="317"/>
      <c r="O204" s="317"/>
      <c r="P204" s="911"/>
      <c r="Q204" s="896"/>
    </row>
    <row r="205" spans="1:17" hidden="1" x14ac:dyDescent="0.2">
      <c r="A205" s="312" t="s">
        <v>598</v>
      </c>
      <c r="B205" s="299" t="s">
        <v>640</v>
      </c>
      <c r="C205" s="293">
        <v>7</v>
      </c>
      <c r="D205" s="293">
        <v>2</v>
      </c>
      <c r="E205" s="294">
        <v>5225602</v>
      </c>
      <c r="F205" s="836">
        <v>620</v>
      </c>
      <c r="G205" s="317">
        <f>G206</f>
        <v>0</v>
      </c>
      <c r="H205" s="317">
        <f>H206</f>
        <v>0</v>
      </c>
      <c r="I205" s="360">
        <f t="shared" si="131"/>
        <v>0</v>
      </c>
      <c r="J205" s="317">
        <f>J206</f>
        <v>0</v>
      </c>
      <c r="K205" s="360">
        <f t="shared" si="127"/>
        <v>0</v>
      </c>
      <c r="L205" s="317">
        <f>L206</f>
        <v>0</v>
      </c>
      <c r="M205" s="360">
        <f t="shared" si="128"/>
        <v>0</v>
      </c>
      <c r="N205" s="317"/>
      <c r="O205" s="317"/>
      <c r="P205" s="911"/>
      <c r="Q205" s="896"/>
    </row>
    <row r="206" spans="1:17" ht="18" hidden="1" customHeight="1" x14ac:dyDescent="0.2">
      <c r="A206" s="312" t="s">
        <v>600</v>
      </c>
      <c r="B206" s="299" t="s">
        <v>640</v>
      </c>
      <c r="C206" s="293">
        <v>7</v>
      </c>
      <c r="D206" s="293">
        <v>2</v>
      </c>
      <c r="E206" s="294">
        <v>5225602</v>
      </c>
      <c r="F206" s="836">
        <v>622</v>
      </c>
      <c r="G206" s="317"/>
      <c r="H206" s="317"/>
      <c r="I206" s="360">
        <f t="shared" si="131"/>
        <v>0</v>
      </c>
      <c r="J206" s="317"/>
      <c r="K206" s="360">
        <f t="shared" si="127"/>
        <v>0</v>
      </c>
      <c r="L206" s="317"/>
      <c r="M206" s="360">
        <f t="shared" si="128"/>
        <v>0</v>
      </c>
      <c r="N206" s="317"/>
      <c r="O206" s="317"/>
      <c r="P206" s="911"/>
      <c r="Q206" s="896"/>
    </row>
    <row r="207" spans="1:17" s="869" customFormat="1" ht="13.5" customHeight="1" x14ac:dyDescent="0.2">
      <c r="A207" s="361" t="s">
        <v>252</v>
      </c>
      <c r="B207" s="355" t="s">
        <v>640</v>
      </c>
      <c r="C207" s="362">
        <v>7</v>
      </c>
      <c r="D207" s="362">
        <v>7</v>
      </c>
      <c r="E207" s="363" t="s">
        <v>358</v>
      </c>
      <c r="F207" s="835" t="s">
        <v>358</v>
      </c>
      <c r="G207" s="359">
        <f>G210</f>
        <v>3183.4</v>
      </c>
      <c r="H207" s="359">
        <f>H210</f>
        <v>2711</v>
      </c>
      <c r="I207" s="360">
        <f t="shared" si="131"/>
        <v>5894.4</v>
      </c>
      <c r="J207" s="359">
        <f>J210</f>
        <v>0</v>
      </c>
      <c r="K207" s="360">
        <f t="shared" si="127"/>
        <v>5894.4</v>
      </c>
      <c r="L207" s="359">
        <f>L210</f>
        <v>0</v>
      </c>
      <c r="M207" s="360">
        <f t="shared" si="128"/>
        <v>5894.4</v>
      </c>
      <c r="N207" s="359">
        <f>N210</f>
        <v>2069.3000000000002</v>
      </c>
      <c r="O207" s="359">
        <v>0</v>
      </c>
      <c r="P207" s="910" t="s">
        <v>350</v>
      </c>
      <c r="Q207" s="899"/>
    </row>
    <row r="208" spans="1:17" s="869" customFormat="1" ht="13.5" hidden="1" customHeight="1" x14ac:dyDescent="0.2">
      <c r="A208" s="361" t="s">
        <v>626</v>
      </c>
      <c r="B208" s="355" t="s">
        <v>640</v>
      </c>
      <c r="C208" s="362">
        <v>7</v>
      </c>
      <c r="D208" s="362">
        <v>7</v>
      </c>
      <c r="E208" s="363">
        <v>4320200</v>
      </c>
      <c r="F208" s="835" t="s">
        <v>358</v>
      </c>
      <c r="G208" s="359">
        <v>6020.5</v>
      </c>
      <c r="H208" s="359">
        <v>6020.5</v>
      </c>
      <c r="I208" s="360">
        <f t="shared" si="131"/>
        <v>12041</v>
      </c>
      <c r="J208" s="359">
        <v>6020.5</v>
      </c>
      <c r="K208" s="360">
        <f t="shared" si="127"/>
        <v>18061.5</v>
      </c>
      <c r="L208" s="359">
        <v>6020.5</v>
      </c>
      <c r="M208" s="360">
        <f t="shared" si="128"/>
        <v>24082</v>
      </c>
      <c r="N208" s="359">
        <v>6020.5</v>
      </c>
      <c r="O208" s="359">
        <v>0</v>
      </c>
      <c r="P208" s="910" t="s">
        <v>350</v>
      </c>
      <c r="Q208" s="899"/>
    </row>
    <row r="209" spans="1:17" s="869" customFormat="1" ht="52.5" hidden="1" customHeight="1" x14ac:dyDescent="0.2">
      <c r="A209" s="361" t="s">
        <v>729</v>
      </c>
      <c r="B209" s="355" t="s">
        <v>640</v>
      </c>
      <c r="C209" s="362">
        <v>7</v>
      </c>
      <c r="D209" s="362">
        <v>7</v>
      </c>
      <c r="E209" s="363">
        <v>4320200</v>
      </c>
      <c r="F209" s="835" t="s">
        <v>358</v>
      </c>
      <c r="G209" s="359">
        <v>6020.5</v>
      </c>
      <c r="H209" s="359">
        <v>6020.5</v>
      </c>
      <c r="I209" s="360">
        <f t="shared" si="131"/>
        <v>12041</v>
      </c>
      <c r="J209" s="359">
        <v>6020.5</v>
      </c>
      <c r="K209" s="360">
        <f t="shared" si="127"/>
        <v>18061.5</v>
      </c>
      <c r="L209" s="359">
        <v>6020.5</v>
      </c>
      <c r="M209" s="360">
        <f t="shared" si="128"/>
        <v>24082</v>
      </c>
      <c r="N209" s="359">
        <v>6020.5</v>
      </c>
      <c r="O209" s="359">
        <v>0</v>
      </c>
      <c r="P209" s="910" t="s">
        <v>350</v>
      </c>
      <c r="Q209" s="899"/>
    </row>
    <row r="210" spans="1:17" s="869" customFormat="1" ht="39" customHeight="1" x14ac:dyDescent="0.2">
      <c r="A210" s="361" t="s">
        <v>730</v>
      </c>
      <c r="B210" s="355" t="s">
        <v>640</v>
      </c>
      <c r="C210" s="362">
        <v>7</v>
      </c>
      <c r="D210" s="362">
        <v>7</v>
      </c>
      <c r="E210" s="363">
        <v>4320200</v>
      </c>
      <c r="F210" s="835" t="s">
        <v>358</v>
      </c>
      <c r="G210" s="359">
        <f>G211</f>
        <v>3183.4</v>
      </c>
      <c r="H210" s="359">
        <f>H211</f>
        <v>2711</v>
      </c>
      <c r="I210" s="360">
        <f t="shared" si="131"/>
        <v>5894.4</v>
      </c>
      <c r="J210" s="359">
        <f>J211</f>
        <v>0</v>
      </c>
      <c r="K210" s="360">
        <f t="shared" si="127"/>
        <v>5894.4</v>
      </c>
      <c r="L210" s="359">
        <f>L211</f>
        <v>0</v>
      </c>
      <c r="M210" s="360">
        <f t="shared" si="128"/>
        <v>5894.4</v>
      </c>
      <c r="N210" s="359">
        <f>N211</f>
        <v>2069.3000000000002</v>
      </c>
      <c r="O210" s="359">
        <v>0</v>
      </c>
      <c r="P210" s="910" t="s">
        <v>350</v>
      </c>
      <c r="Q210" s="899"/>
    </row>
    <row r="211" spans="1:17" ht="13.5" customHeight="1" x14ac:dyDescent="0.2">
      <c r="A211" s="312" t="s">
        <v>598</v>
      </c>
      <c r="B211" s="299" t="s">
        <v>640</v>
      </c>
      <c r="C211" s="293">
        <v>7</v>
      </c>
      <c r="D211" s="293">
        <v>7</v>
      </c>
      <c r="E211" s="294">
        <v>4320200</v>
      </c>
      <c r="F211" s="836">
        <v>620</v>
      </c>
      <c r="G211" s="317">
        <f>G212</f>
        <v>3183.4</v>
      </c>
      <c r="H211" s="317">
        <f>H212</f>
        <v>2711</v>
      </c>
      <c r="I211" s="318">
        <f t="shared" si="131"/>
        <v>5894.4</v>
      </c>
      <c r="J211" s="317">
        <f>J212</f>
        <v>0</v>
      </c>
      <c r="K211" s="318">
        <f t="shared" si="127"/>
        <v>5894.4</v>
      </c>
      <c r="L211" s="317">
        <f>L212</f>
        <v>0</v>
      </c>
      <c r="M211" s="318">
        <f t="shared" si="128"/>
        <v>5894.4</v>
      </c>
      <c r="N211" s="317">
        <f>N212</f>
        <v>2069.3000000000002</v>
      </c>
      <c r="O211" s="317">
        <v>0</v>
      </c>
      <c r="P211" s="911" t="s">
        <v>350</v>
      </c>
      <c r="Q211" s="896"/>
    </row>
    <row r="212" spans="1:17" ht="17.25" customHeight="1" x14ac:dyDescent="0.2">
      <c r="A212" s="312" t="s">
        <v>600</v>
      </c>
      <c r="B212" s="299" t="s">
        <v>640</v>
      </c>
      <c r="C212" s="293">
        <v>7</v>
      </c>
      <c r="D212" s="293">
        <v>7</v>
      </c>
      <c r="E212" s="294">
        <v>4320200</v>
      </c>
      <c r="F212" s="836">
        <v>622</v>
      </c>
      <c r="G212" s="317">
        <v>3183.4</v>
      </c>
      <c r="H212" s="317">
        <v>2711</v>
      </c>
      <c r="I212" s="318">
        <f t="shared" si="131"/>
        <v>5894.4</v>
      </c>
      <c r="J212" s="317"/>
      <c r="K212" s="318">
        <f t="shared" si="127"/>
        <v>5894.4</v>
      </c>
      <c r="L212" s="317"/>
      <c r="M212" s="318">
        <f t="shared" si="128"/>
        <v>5894.4</v>
      </c>
      <c r="N212" s="317">
        <v>2069.3000000000002</v>
      </c>
      <c r="O212" s="317">
        <v>0</v>
      </c>
      <c r="P212" s="911" t="s">
        <v>350</v>
      </c>
      <c r="Q212" s="896"/>
    </row>
    <row r="213" spans="1:17" s="869" customFormat="1" ht="17.25" hidden="1" customHeight="1" x14ac:dyDescent="0.2">
      <c r="A213" s="361" t="s">
        <v>364</v>
      </c>
      <c r="B213" s="355" t="s">
        <v>640</v>
      </c>
      <c r="C213" s="362">
        <v>7</v>
      </c>
      <c r="D213" s="362">
        <v>9</v>
      </c>
      <c r="E213" s="363" t="s">
        <v>358</v>
      </c>
      <c r="F213" s="835" t="s">
        <v>358</v>
      </c>
      <c r="G213" s="359">
        <f>SUM(G214+G217)</f>
        <v>0</v>
      </c>
      <c r="H213" s="359"/>
      <c r="I213" s="359"/>
      <c r="J213" s="359"/>
      <c r="K213" s="359"/>
      <c r="L213" s="359"/>
      <c r="M213" s="359"/>
      <c r="N213" s="359">
        <f>SUM(N214+N217)</f>
        <v>0</v>
      </c>
      <c r="O213" s="359">
        <v>0</v>
      </c>
      <c r="P213" s="910" t="s">
        <v>350</v>
      </c>
      <c r="Q213" s="899"/>
    </row>
    <row r="214" spans="1:17" ht="17.25" hidden="1" customHeight="1" x14ac:dyDescent="0.2">
      <c r="A214" s="315" t="s">
        <v>1161</v>
      </c>
      <c r="B214" s="299" t="s">
        <v>640</v>
      </c>
      <c r="C214" s="293">
        <v>7</v>
      </c>
      <c r="D214" s="293">
        <v>9</v>
      </c>
      <c r="E214" s="294">
        <v>4362100</v>
      </c>
      <c r="F214" s="836"/>
      <c r="G214" s="317">
        <f>SUM(G215)</f>
        <v>0</v>
      </c>
      <c r="H214" s="317"/>
      <c r="I214" s="317"/>
      <c r="J214" s="317"/>
      <c r="K214" s="317"/>
      <c r="L214" s="317"/>
      <c r="M214" s="317"/>
      <c r="N214" s="317"/>
      <c r="O214" s="317"/>
      <c r="P214" s="911"/>
      <c r="Q214" s="896"/>
    </row>
    <row r="215" spans="1:17" ht="17.25" hidden="1" customHeight="1" x14ac:dyDescent="0.2">
      <c r="A215" s="312" t="s">
        <v>598</v>
      </c>
      <c r="B215" s="299" t="s">
        <v>640</v>
      </c>
      <c r="C215" s="293">
        <v>7</v>
      </c>
      <c r="D215" s="293">
        <v>9</v>
      </c>
      <c r="E215" s="294">
        <v>4362100</v>
      </c>
      <c r="F215" s="836">
        <v>620</v>
      </c>
      <c r="G215" s="317">
        <f>SUM(G216)</f>
        <v>0</v>
      </c>
      <c r="H215" s="317"/>
      <c r="I215" s="317"/>
      <c r="J215" s="317"/>
      <c r="K215" s="317"/>
      <c r="L215" s="317"/>
      <c r="M215" s="317"/>
      <c r="N215" s="317"/>
      <c r="O215" s="317"/>
      <c r="P215" s="911"/>
      <c r="Q215" s="896"/>
    </row>
    <row r="216" spans="1:17" ht="17.25" hidden="1" customHeight="1" x14ac:dyDescent="0.2">
      <c r="A216" s="312" t="s">
        <v>600</v>
      </c>
      <c r="B216" s="299" t="s">
        <v>640</v>
      </c>
      <c r="C216" s="293">
        <v>7</v>
      </c>
      <c r="D216" s="293">
        <v>9</v>
      </c>
      <c r="E216" s="294">
        <v>4362100</v>
      </c>
      <c r="F216" s="836">
        <v>622</v>
      </c>
      <c r="G216" s="317">
        <v>0</v>
      </c>
      <c r="H216" s="317"/>
      <c r="I216" s="317"/>
      <c r="J216" s="317"/>
      <c r="K216" s="317"/>
      <c r="L216" s="317"/>
      <c r="M216" s="317"/>
      <c r="N216" s="317"/>
      <c r="O216" s="317"/>
      <c r="P216" s="911"/>
      <c r="Q216" s="896"/>
    </row>
    <row r="217" spans="1:17" s="869" customFormat="1" ht="13.5" hidden="1" customHeight="1" x14ac:dyDescent="0.2">
      <c r="A217" s="361" t="s">
        <v>585</v>
      </c>
      <c r="B217" s="355" t="s">
        <v>640</v>
      </c>
      <c r="C217" s="362">
        <v>7</v>
      </c>
      <c r="D217" s="362">
        <v>9</v>
      </c>
      <c r="E217" s="363">
        <v>5220000</v>
      </c>
      <c r="F217" s="835" t="s">
        <v>358</v>
      </c>
      <c r="G217" s="359">
        <f>G218</f>
        <v>0</v>
      </c>
      <c r="H217" s="359"/>
      <c r="I217" s="359"/>
      <c r="J217" s="359"/>
      <c r="K217" s="359"/>
      <c r="L217" s="359"/>
      <c r="M217" s="359"/>
      <c r="N217" s="359">
        <f>N218</f>
        <v>0</v>
      </c>
      <c r="O217" s="359">
        <v>0</v>
      </c>
      <c r="P217" s="910" t="s">
        <v>350</v>
      </c>
      <c r="Q217" s="899"/>
    </row>
    <row r="218" spans="1:17" ht="23.25" hidden="1" customHeight="1" x14ac:dyDescent="0.2">
      <c r="A218" s="312" t="s">
        <v>727</v>
      </c>
      <c r="B218" s="299" t="s">
        <v>640</v>
      </c>
      <c r="C218" s="293">
        <v>7</v>
      </c>
      <c r="D218" s="293">
        <v>9</v>
      </c>
      <c r="E218" s="294">
        <v>5225600</v>
      </c>
      <c r="F218" s="836" t="s">
        <v>358</v>
      </c>
      <c r="G218" s="317">
        <f>G219</f>
        <v>0</v>
      </c>
      <c r="H218" s="317"/>
      <c r="I218" s="317"/>
      <c r="J218" s="317"/>
      <c r="K218" s="317"/>
      <c r="L218" s="317"/>
      <c r="M218" s="317"/>
      <c r="N218" s="317">
        <f>N219</f>
        <v>0</v>
      </c>
      <c r="O218" s="317">
        <v>0</v>
      </c>
      <c r="P218" s="911" t="s">
        <v>350</v>
      </c>
      <c r="Q218" s="896"/>
    </row>
    <row r="219" spans="1:17" ht="17.25" hidden="1" customHeight="1" x14ac:dyDescent="0.2">
      <c r="A219" s="312" t="s">
        <v>731</v>
      </c>
      <c r="B219" s="299" t="s">
        <v>640</v>
      </c>
      <c r="C219" s="293">
        <v>7</v>
      </c>
      <c r="D219" s="293">
        <v>9</v>
      </c>
      <c r="E219" s="294">
        <v>5225601</v>
      </c>
      <c r="F219" s="836" t="s">
        <v>358</v>
      </c>
      <c r="G219" s="317">
        <f t="shared" ref="G219:G220" si="136">G220</f>
        <v>0</v>
      </c>
      <c r="H219" s="317"/>
      <c r="I219" s="317"/>
      <c r="J219" s="317"/>
      <c r="K219" s="317"/>
      <c r="L219" s="317"/>
      <c r="M219" s="317"/>
      <c r="N219" s="317">
        <v>0</v>
      </c>
      <c r="O219" s="317">
        <v>0</v>
      </c>
      <c r="P219" s="911" t="s">
        <v>350</v>
      </c>
      <c r="Q219" s="896"/>
    </row>
    <row r="220" spans="1:17" ht="24" hidden="1" customHeight="1" x14ac:dyDescent="0.2">
      <c r="A220" s="312" t="s">
        <v>596</v>
      </c>
      <c r="B220" s="299" t="s">
        <v>640</v>
      </c>
      <c r="C220" s="293">
        <v>7</v>
      </c>
      <c r="D220" s="293">
        <v>9</v>
      </c>
      <c r="E220" s="294">
        <v>5225601</v>
      </c>
      <c r="F220" s="836">
        <v>600</v>
      </c>
      <c r="G220" s="317">
        <f t="shared" si="136"/>
        <v>0</v>
      </c>
      <c r="H220" s="317"/>
      <c r="I220" s="317"/>
      <c r="J220" s="317"/>
      <c r="K220" s="317"/>
      <c r="L220" s="317"/>
      <c r="M220" s="317"/>
      <c r="N220" s="317"/>
      <c r="O220" s="317"/>
      <c r="P220" s="911"/>
      <c r="Q220" s="896"/>
    </row>
    <row r="221" spans="1:17" ht="19.5" hidden="1" customHeight="1" x14ac:dyDescent="0.2">
      <c r="A221" s="312" t="s">
        <v>582</v>
      </c>
      <c r="B221" s="299" t="s">
        <v>640</v>
      </c>
      <c r="C221" s="293">
        <v>7</v>
      </c>
      <c r="D221" s="293">
        <v>9</v>
      </c>
      <c r="E221" s="294">
        <v>5225601</v>
      </c>
      <c r="F221" s="836">
        <v>610</v>
      </c>
      <c r="G221" s="317"/>
      <c r="H221" s="317"/>
      <c r="I221" s="317"/>
      <c r="J221" s="317"/>
      <c r="K221" s="317"/>
      <c r="L221" s="317"/>
      <c r="M221" s="317"/>
      <c r="N221" s="317">
        <v>0</v>
      </c>
      <c r="O221" s="317">
        <v>0</v>
      </c>
      <c r="P221" s="911" t="s">
        <v>350</v>
      </c>
      <c r="Q221" s="896"/>
    </row>
    <row r="222" spans="1:17" ht="44.25" hidden="1" customHeight="1" x14ac:dyDescent="0.2">
      <c r="A222" s="312" t="s">
        <v>597</v>
      </c>
      <c r="B222" s="299" t="s">
        <v>640</v>
      </c>
      <c r="C222" s="293">
        <v>7</v>
      </c>
      <c r="D222" s="293">
        <v>9</v>
      </c>
      <c r="E222" s="294">
        <v>5225601</v>
      </c>
      <c r="F222" s="836">
        <v>611</v>
      </c>
      <c r="G222" s="317">
        <v>0</v>
      </c>
      <c r="H222" s="317"/>
      <c r="I222" s="317"/>
      <c r="J222" s="317"/>
      <c r="K222" s="317"/>
      <c r="L222" s="317"/>
      <c r="M222" s="317"/>
      <c r="N222" s="317">
        <v>0</v>
      </c>
      <c r="O222" s="317">
        <v>0</v>
      </c>
      <c r="P222" s="911" t="s">
        <v>350</v>
      </c>
      <c r="Q222" s="896"/>
    </row>
    <row r="223" spans="1:17" ht="25.5" hidden="1" customHeight="1" x14ac:dyDescent="0.2">
      <c r="A223" s="312" t="s">
        <v>732</v>
      </c>
      <c r="B223" s="299" t="s">
        <v>640</v>
      </c>
      <c r="C223" s="293">
        <v>7</v>
      </c>
      <c r="D223" s="293">
        <v>9</v>
      </c>
      <c r="E223" s="294">
        <v>5225602</v>
      </c>
      <c r="F223" s="836" t="s">
        <v>358</v>
      </c>
      <c r="G223" s="317">
        <f>G225</f>
        <v>0</v>
      </c>
      <c r="H223" s="317"/>
      <c r="I223" s="317"/>
      <c r="J223" s="317"/>
      <c r="K223" s="317"/>
      <c r="L223" s="317"/>
      <c r="M223" s="317"/>
      <c r="N223" s="317">
        <f>N225</f>
        <v>0</v>
      </c>
      <c r="O223" s="317">
        <v>0</v>
      </c>
      <c r="P223" s="911" t="s">
        <v>350</v>
      </c>
      <c r="Q223" s="896"/>
    </row>
    <row r="224" spans="1:17" ht="0.75" hidden="1" customHeight="1" x14ac:dyDescent="0.2">
      <c r="A224" s="312" t="s">
        <v>596</v>
      </c>
      <c r="B224" s="299" t="s">
        <v>640</v>
      </c>
      <c r="C224" s="293">
        <v>7</v>
      </c>
      <c r="D224" s="293">
        <v>9</v>
      </c>
      <c r="E224" s="294">
        <v>5225602</v>
      </c>
      <c r="F224" s="836">
        <v>600</v>
      </c>
      <c r="G224" s="317"/>
      <c r="H224" s="317"/>
      <c r="I224" s="317"/>
      <c r="J224" s="317"/>
      <c r="K224" s="317"/>
      <c r="L224" s="317"/>
      <c r="M224" s="317"/>
      <c r="N224" s="317"/>
      <c r="O224" s="317"/>
      <c r="P224" s="911"/>
      <c r="Q224" s="896"/>
    </row>
    <row r="225" spans="1:17" ht="13.5" hidden="1" customHeight="1" x14ac:dyDescent="0.2">
      <c r="A225" s="312" t="s">
        <v>582</v>
      </c>
      <c r="B225" s="299" t="s">
        <v>640</v>
      </c>
      <c r="C225" s="293">
        <v>7</v>
      </c>
      <c r="D225" s="293">
        <v>9</v>
      </c>
      <c r="E225" s="294">
        <v>5225602</v>
      </c>
      <c r="F225" s="836">
        <v>610</v>
      </c>
      <c r="G225" s="317">
        <f>G226</f>
        <v>0</v>
      </c>
      <c r="H225" s="317"/>
      <c r="I225" s="317"/>
      <c r="J225" s="317"/>
      <c r="K225" s="317"/>
      <c r="L225" s="317"/>
      <c r="M225" s="317"/>
      <c r="N225" s="317">
        <f>N226</f>
        <v>0</v>
      </c>
      <c r="O225" s="317">
        <v>0</v>
      </c>
      <c r="P225" s="911" t="s">
        <v>350</v>
      </c>
      <c r="Q225" s="896"/>
    </row>
    <row r="226" spans="1:17" ht="42.75" hidden="1" customHeight="1" x14ac:dyDescent="0.2">
      <c r="A226" s="312" t="s">
        <v>597</v>
      </c>
      <c r="B226" s="299" t="s">
        <v>640</v>
      </c>
      <c r="C226" s="293">
        <v>7</v>
      </c>
      <c r="D226" s="293">
        <v>9</v>
      </c>
      <c r="E226" s="294">
        <v>5225602</v>
      </c>
      <c r="F226" s="836">
        <v>611</v>
      </c>
      <c r="G226" s="317">
        <v>0</v>
      </c>
      <c r="H226" s="317"/>
      <c r="I226" s="317"/>
      <c r="J226" s="317"/>
      <c r="K226" s="317"/>
      <c r="L226" s="317"/>
      <c r="M226" s="317"/>
      <c r="N226" s="317"/>
      <c r="O226" s="317">
        <v>0</v>
      </c>
      <c r="P226" s="911" t="s">
        <v>350</v>
      </c>
      <c r="Q226" s="896"/>
    </row>
    <row r="227" spans="1:17" ht="15" hidden="1" customHeight="1" x14ac:dyDescent="0.2">
      <c r="A227" s="361" t="s">
        <v>1226</v>
      </c>
      <c r="B227" s="355" t="s">
        <v>650</v>
      </c>
      <c r="C227" s="362"/>
      <c r="D227" s="362"/>
      <c r="E227" s="363"/>
      <c r="F227" s="835"/>
      <c r="G227" s="359">
        <f>SUM(G228+G236)</f>
        <v>0</v>
      </c>
      <c r="H227" s="359"/>
      <c r="I227" s="359"/>
      <c r="J227" s="359"/>
      <c r="K227" s="359"/>
      <c r="L227" s="359"/>
      <c r="M227" s="359"/>
      <c r="N227" s="359">
        <f>SUM(N228+N236)</f>
        <v>0</v>
      </c>
      <c r="O227" s="359">
        <f>SUM(O228+O236)</f>
        <v>0</v>
      </c>
      <c r="P227" s="911"/>
      <c r="Q227" s="896"/>
    </row>
    <row r="228" spans="1:17" s="869" customFormat="1" ht="18" hidden="1" customHeight="1" x14ac:dyDescent="0.2">
      <c r="A228" s="361" t="s">
        <v>360</v>
      </c>
      <c r="B228" s="355" t="s">
        <v>650</v>
      </c>
      <c r="C228" s="362">
        <v>4</v>
      </c>
      <c r="D228" s="362"/>
      <c r="E228" s="363"/>
      <c r="F228" s="835"/>
      <c r="G228" s="359">
        <f t="shared" ref="G228:O232" si="137">SUM(G229)</f>
        <v>0</v>
      </c>
      <c r="H228" s="359"/>
      <c r="I228" s="359"/>
      <c r="J228" s="359"/>
      <c r="K228" s="359"/>
      <c r="L228" s="359"/>
      <c r="M228" s="359"/>
      <c r="N228" s="359">
        <f>SUM(N229)</f>
        <v>0</v>
      </c>
      <c r="O228" s="359">
        <f>SUM(O229)</f>
        <v>0</v>
      </c>
      <c r="P228" s="910"/>
      <c r="Q228" s="899"/>
    </row>
    <row r="229" spans="1:17" s="869" customFormat="1" ht="13.5" hidden="1" customHeight="1" x14ac:dyDescent="0.2">
      <c r="A229" s="361" t="s">
        <v>807</v>
      </c>
      <c r="B229" s="355" t="s">
        <v>650</v>
      </c>
      <c r="C229" s="362">
        <v>4</v>
      </c>
      <c r="D229" s="362">
        <v>12</v>
      </c>
      <c r="E229" s="363" t="s">
        <v>358</v>
      </c>
      <c r="F229" s="835" t="s">
        <v>358</v>
      </c>
      <c r="G229" s="359">
        <f t="shared" si="137"/>
        <v>0</v>
      </c>
      <c r="H229" s="359"/>
      <c r="I229" s="359"/>
      <c r="J229" s="359"/>
      <c r="K229" s="359"/>
      <c r="L229" s="359"/>
      <c r="M229" s="359"/>
      <c r="N229" s="359"/>
      <c r="O229" s="359"/>
      <c r="P229" s="910" t="s">
        <v>350</v>
      </c>
      <c r="Q229" s="899"/>
    </row>
    <row r="230" spans="1:17" s="869" customFormat="1" ht="13.5" hidden="1" customHeight="1" x14ac:dyDescent="0.2">
      <c r="A230" s="361" t="s">
        <v>585</v>
      </c>
      <c r="B230" s="355" t="s">
        <v>650</v>
      </c>
      <c r="C230" s="362">
        <v>4</v>
      </c>
      <c r="D230" s="362">
        <v>12</v>
      </c>
      <c r="E230" s="363">
        <v>5220000</v>
      </c>
      <c r="F230" s="835" t="s">
        <v>358</v>
      </c>
      <c r="G230" s="359">
        <f t="shared" si="137"/>
        <v>0</v>
      </c>
      <c r="H230" s="359"/>
      <c r="I230" s="359"/>
      <c r="J230" s="359"/>
      <c r="K230" s="359"/>
      <c r="L230" s="359"/>
      <c r="M230" s="359"/>
      <c r="N230" s="359"/>
      <c r="O230" s="359"/>
      <c r="P230" s="910" t="s">
        <v>350</v>
      </c>
      <c r="Q230" s="899"/>
    </row>
    <row r="231" spans="1:17" s="869" customFormat="1" ht="38.25" hidden="1" x14ac:dyDescent="0.2">
      <c r="A231" s="361" t="s">
        <v>808</v>
      </c>
      <c r="B231" s="355" t="s">
        <v>650</v>
      </c>
      <c r="C231" s="362">
        <v>4</v>
      </c>
      <c r="D231" s="362">
        <v>12</v>
      </c>
      <c r="E231" s="363">
        <v>5226300</v>
      </c>
      <c r="F231" s="835" t="s">
        <v>358</v>
      </c>
      <c r="G231" s="359">
        <f>G232+G234</f>
        <v>0</v>
      </c>
      <c r="H231" s="359"/>
      <c r="I231" s="359"/>
      <c r="J231" s="359"/>
      <c r="K231" s="359"/>
      <c r="L231" s="359"/>
      <c r="M231" s="359"/>
      <c r="N231" s="359"/>
      <c r="O231" s="359"/>
      <c r="P231" s="910" t="s">
        <v>350</v>
      </c>
      <c r="Q231" s="899"/>
    </row>
    <row r="232" spans="1:17" hidden="1" x14ac:dyDescent="0.2">
      <c r="A232" s="312" t="s">
        <v>582</v>
      </c>
      <c r="B232" s="299" t="s">
        <v>650</v>
      </c>
      <c r="C232" s="293">
        <v>4</v>
      </c>
      <c r="D232" s="293">
        <v>12</v>
      </c>
      <c r="E232" s="294">
        <v>5226300</v>
      </c>
      <c r="F232" s="836">
        <v>610</v>
      </c>
      <c r="G232" s="317">
        <f>SUM(G233)</f>
        <v>0</v>
      </c>
      <c r="H232" s="317"/>
      <c r="I232" s="317"/>
      <c r="J232" s="317"/>
      <c r="K232" s="317"/>
      <c r="L232" s="317"/>
      <c r="M232" s="317"/>
      <c r="N232" s="317">
        <f t="shared" si="137"/>
        <v>0</v>
      </c>
      <c r="O232" s="317">
        <f t="shared" si="137"/>
        <v>0</v>
      </c>
      <c r="P232" s="911"/>
      <c r="Q232" s="896"/>
    </row>
    <row r="233" spans="1:17" hidden="1" x14ac:dyDescent="0.2">
      <c r="A233" s="312" t="s">
        <v>584</v>
      </c>
      <c r="B233" s="299" t="s">
        <v>650</v>
      </c>
      <c r="C233" s="293">
        <v>4</v>
      </c>
      <c r="D233" s="293">
        <v>12</v>
      </c>
      <c r="E233" s="294">
        <v>5226300</v>
      </c>
      <c r="F233" s="836">
        <v>612</v>
      </c>
      <c r="G233" s="317"/>
      <c r="H233" s="317"/>
      <c r="I233" s="317"/>
      <c r="J233" s="317"/>
      <c r="K233" s="317"/>
      <c r="L233" s="317"/>
      <c r="M233" s="317"/>
      <c r="N233" s="317"/>
      <c r="O233" s="317"/>
      <c r="P233" s="911"/>
      <c r="Q233" s="896"/>
    </row>
    <row r="234" spans="1:17" hidden="1" x14ac:dyDescent="0.2">
      <c r="A234" s="312" t="s">
        <v>598</v>
      </c>
      <c r="B234" s="299" t="s">
        <v>650</v>
      </c>
      <c r="C234" s="293">
        <v>4</v>
      </c>
      <c r="D234" s="293">
        <v>12</v>
      </c>
      <c r="E234" s="294">
        <v>5226300</v>
      </c>
      <c r="F234" s="836">
        <v>620</v>
      </c>
      <c r="G234" s="317">
        <f>G235</f>
        <v>0</v>
      </c>
      <c r="H234" s="317"/>
      <c r="I234" s="317"/>
      <c r="J234" s="317"/>
      <c r="K234" s="317"/>
      <c r="L234" s="317"/>
      <c r="M234" s="317"/>
      <c r="N234" s="317"/>
      <c r="O234" s="317"/>
      <c r="P234" s="911"/>
      <c r="Q234" s="896"/>
    </row>
    <row r="235" spans="1:17" hidden="1" x14ac:dyDescent="0.2">
      <c r="A235" s="312" t="s">
        <v>600</v>
      </c>
      <c r="B235" s="299" t="s">
        <v>650</v>
      </c>
      <c r="C235" s="293">
        <v>4</v>
      </c>
      <c r="D235" s="293">
        <v>12</v>
      </c>
      <c r="E235" s="294">
        <v>5226300</v>
      </c>
      <c r="F235" s="836">
        <v>622</v>
      </c>
      <c r="G235" s="317"/>
      <c r="H235" s="317"/>
      <c r="I235" s="317"/>
      <c r="J235" s="317"/>
      <c r="K235" s="317"/>
      <c r="L235" s="317"/>
      <c r="M235" s="317"/>
      <c r="N235" s="317"/>
      <c r="O235" s="317"/>
      <c r="P235" s="911"/>
      <c r="Q235" s="896"/>
    </row>
    <row r="236" spans="1:17" hidden="1" x14ac:dyDescent="0.2">
      <c r="A236" s="361" t="s">
        <v>363</v>
      </c>
      <c r="B236" s="355" t="s">
        <v>650</v>
      </c>
      <c r="C236" s="355" t="s">
        <v>157</v>
      </c>
      <c r="D236" s="760"/>
      <c r="E236" s="355"/>
      <c r="F236" s="921"/>
      <c r="G236" s="922">
        <f>G237</f>
        <v>0</v>
      </c>
      <c r="H236" s="922"/>
      <c r="I236" s="922"/>
      <c r="J236" s="922"/>
      <c r="K236" s="922"/>
      <c r="L236" s="922"/>
      <c r="M236" s="922"/>
      <c r="N236" s="884"/>
      <c r="O236" s="884"/>
    </row>
    <row r="237" spans="1:17" hidden="1" x14ac:dyDescent="0.2">
      <c r="A237" s="361" t="s">
        <v>240</v>
      </c>
      <c r="B237" s="355" t="s">
        <v>650</v>
      </c>
      <c r="C237" s="355" t="s">
        <v>157</v>
      </c>
      <c r="D237" s="355" t="s">
        <v>144</v>
      </c>
      <c r="E237" s="355"/>
      <c r="F237" s="921"/>
      <c r="G237" s="922">
        <f>G238</f>
        <v>0</v>
      </c>
      <c r="H237" s="922"/>
      <c r="I237" s="922"/>
      <c r="J237" s="922"/>
      <c r="K237" s="922"/>
      <c r="L237" s="922"/>
      <c r="M237" s="922"/>
      <c r="N237" s="884"/>
      <c r="O237" s="884"/>
    </row>
    <row r="238" spans="1:17" s="869" customFormat="1" ht="38.25" hidden="1" x14ac:dyDescent="0.2">
      <c r="A238" s="361" t="s">
        <v>628</v>
      </c>
      <c r="B238" s="355" t="s">
        <v>650</v>
      </c>
      <c r="C238" s="355" t="s">
        <v>157</v>
      </c>
      <c r="D238" s="355" t="s">
        <v>144</v>
      </c>
      <c r="E238" s="355" t="s">
        <v>1181</v>
      </c>
      <c r="F238" s="921"/>
      <c r="G238" s="922">
        <f>G239+G241</f>
        <v>0</v>
      </c>
      <c r="H238" s="922"/>
      <c r="I238" s="922"/>
      <c r="J238" s="922"/>
      <c r="K238" s="922"/>
      <c r="L238" s="922"/>
      <c r="M238" s="922"/>
      <c r="N238" s="883"/>
      <c r="O238" s="883"/>
    </row>
    <row r="239" spans="1:17" hidden="1" x14ac:dyDescent="0.2">
      <c r="A239" s="312" t="s">
        <v>582</v>
      </c>
      <c r="B239" s="299" t="s">
        <v>650</v>
      </c>
      <c r="C239" s="299" t="s">
        <v>157</v>
      </c>
      <c r="D239" s="299" t="s">
        <v>144</v>
      </c>
      <c r="E239" s="299" t="s">
        <v>1181</v>
      </c>
      <c r="F239" s="923">
        <v>610</v>
      </c>
      <c r="G239" s="924">
        <f>G240</f>
        <v>0</v>
      </c>
      <c r="H239" s="924"/>
      <c r="I239" s="924"/>
      <c r="J239" s="924"/>
      <c r="K239" s="924"/>
      <c r="L239" s="924"/>
      <c r="M239" s="924"/>
      <c r="N239" s="884"/>
      <c r="O239" s="884"/>
    </row>
    <row r="240" spans="1:17" hidden="1" x14ac:dyDescent="0.2">
      <c r="A240" s="312" t="s">
        <v>584</v>
      </c>
      <c r="B240" s="299" t="s">
        <v>650</v>
      </c>
      <c r="C240" s="299" t="s">
        <v>157</v>
      </c>
      <c r="D240" s="299" t="s">
        <v>144</v>
      </c>
      <c r="E240" s="299" t="s">
        <v>1181</v>
      </c>
      <c r="F240" s="923">
        <v>612</v>
      </c>
      <c r="G240" s="924"/>
      <c r="H240" s="924"/>
      <c r="I240" s="924"/>
      <c r="J240" s="924"/>
      <c r="K240" s="924"/>
      <c r="L240" s="924"/>
      <c r="M240" s="924"/>
      <c r="N240" s="884"/>
      <c r="O240" s="884"/>
    </row>
    <row r="241" spans="1:15" hidden="1" x14ac:dyDescent="0.2">
      <c r="A241" s="312" t="s">
        <v>598</v>
      </c>
      <c r="B241" s="299" t="s">
        <v>650</v>
      </c>
      <c r="C241" s="299" t="s">
        <v>157</v>
      </c>
      <c r="D241" s="299" t="s">
        <v>144</v>
      </c>
      <c r="E241" s="299" t="s">
        <v>1181</v>
      </c>
      <c r="F241" s="923">
        <v>620</v>
      </c>
      <c r="G241" s="924">
        <f>G242</f>
        <v>0</v>
      </c>
      <c r="H241" s="924"/>
      <c r="I241" s="924"/>
      <c r="J241" s="924"/>
      <c r="K241" s="924"/>
      <c r="L241" s="924"/>
      <c r="M241" s="924"/>
      <c r="N241" s="884"/>
      <c r="O241" s="884"/>
    </row>
    <row r="242" spans="1:15" hidden="1" x14ac:dyDescent="0.2">
      <c r="A242" s="312" t="s">
        <v>600</v>
      </c>
      <c r="B242" s="299" t="s">
        <v>650</v>
      </c>
      <c r="C242" s="299" t="s">
        <v>157</v>
      </c>
      <c r="D242" s="299" t="s">
        <v>144</v>
      </c>
      <c r="E242" s="299" t="s">
        <v>1181</v>
      </c>
      <c r="F242" s="923">
        <v>622</v>
      </c>
      <c r="G242" s="924"/>
      <c r="H242" s="924"/>
      <c r="I242" s="924"/>
      <c r="J242" s="924"/>
      <c r="K242" s="924"/>
      <c r="L242" s="924"/>
      <c r="M242" s="924"/>
      <c r="N242" s="884"/>
      <c r="O242" s="884"/>
    </row>
  </sheetData>
  <mergeCells count="13">
    <mergeCell ref="N8:N9"/>
    <mergeCell ref="O8:O9"/>
    <mergeCell ref="N1:O1"/>
    <mergeCell ref="N2:O2"/>
    <mergeCell ref="N4:O4"/>
    <mergeCell ref="A6:O6"/>
    <mergeCell ref="A8:A9"/>
    <mergeCell ref="B8:B9"/>
    <mergeCell ref="C8:C9"/>
    <mergeCell ref="D8:D9"/>
    <mergeCell ref="E8:E9"/>
    <mergeCell ref="F8:F9"/>
    <mergeCell ref="K8:M8"/>
  </mergeCells>
  <pageMargins left="1.1811023622047245" right="0.39370078740157483" top="0.78740157480314965" bottom="0.78740157480314965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51" t="s">
        <v>1230</v>
      </c>
      <c r="J1" s="1051"/>
      <c r="K1" s="1051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51" t="s">
        <v>542</v>
      </c>
      <c r="J2" s="1051"/>
      <c r="K2" s="1051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41" t="s">
        <v>718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28" t="s">
        <v>353</v>
      </c>
      <c r="B8" s="1030" t="s">
        <v>544</v>
      </c>
      <c r="C8" s="1053" t="s">
        <v>354</v>
      </c>
      <c r="D8" s="1030" t="s">
        <v>355</v>
      </c>
      <c r="E8" s="1031" t="s">
        <v>545</v>
      </c>
      <c r="F8" s="1052" t="s">
        <v>546</v>
      </c>
      <c r="G8" s="1052" t="s">
        <v>356</v>
      </c>
      <c r="H8" s="1052"/>
      <c r="I8" s="1052"/>
      <c r="J8" s="1031" t="s">
        <v>720</v>
      </c>
      <c r="K8" s="1031" t="s">
        <v>721</v>
      </c>
      <c r="L8" s="776"/>
    </row>
    <row r="9" spans="1:14" s="777" customFormat="1" ht="63.75" customHeight="1" x14ac:dyDescent="0.2">
      <c r="A9" s="1028"/>
      <c r="B9" s="1030"/>
      <c r="C9" s="1053"/>
      <c r="D9" s="1030"/>
      <c r="E9" s="1031"/>
      <c r="F9" s="1052"/>
      <c r="G9" s="756" t="s">
        <v>1236</v>
      </c>
      <c r="H9" s="756" t="s">
        <v>735</v>
      </c>
      <c r="I9" s="756" t="s">
        <v>736</v>
      </c>
      <c r="J9" s="1031"/>
      <c r="K9" s="1031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54" t="s">
        <v>944</v>
      </c>
      <c r="B2" s="1054"/>
      <c r="C2" s="1054"/>
      <c r="D2" s="1054"/>
      <c r="E2" s="1054"/>
      <c r="F2" s="1054"/>
      <c r="G2" s="1054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55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56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56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56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56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56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56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56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56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56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56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56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56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56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56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56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56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56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56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56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56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56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56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56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56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56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56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56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57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55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57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55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56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56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57"/>
      <c r="H47" s="386"/>
      <c r="I47" s="386"/>
    </row>
    <row r="48" spans="1:9" ht="26.25" customHeight="1" x14ac:dyDescent="0.25">
      <c r="A48" s="1058" t="s">
        <v>828</v>
      </c>
      <c r="B48" s="1059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11</vt:i4>
      </vt:variant>
    </vt:vector>
  </HeadingPairs>
  <TitlesOfParts>
    <vt:vector size="41" baseType="lpstr">
      <vt:lpstr>свод 2012</vt:lpstr>
      <vt:lpstr>пр5</vt:lpstr>
      <vt:lpstr>пр 8 субвенции</vt:lpstr>
      <vt:lpstr>пр6</vt:lpstr>
      <vt:lpstr>пр6.</vt:lpstr>
      <vt:lpstr>приложение 7</vt:lpstr>
      <vt:lpstr>приложение 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Приложение  9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7'!Заголовки_для_печати</vt:lpstr>
      <vt:lpstr>'приложение 8'!Заголовки_для_печати</vt:lpstr>
      <vt:lpstr>'свод 2012'!Заголовки_для_печати</vt:lpstr>
      <vt:lpstr>пр5!Область_печати</vt:lpstr>
      <vt:lpstr>'приложение 8'!Область_печати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2013-09-20T06:08:27Z</dcterms:modified>
</cp:coreProperties>
</file>